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03-Analyses\1-Bilans\2023\Bilan définitif 2023\30_Fichier de diffusion\"/>
    </mc:Choice>
  </mc:AlternateContent>
  <bookViews>
    <workbookView xWindow="0" yWindow="0" windowWidth="20340" windowHeight="7050" tabRatio="493" activeTab="7"/>
  </bookViews>
  <sheets>
    <sheet name="Fig 1" sheetId="27" r:id="rId1"/>
    <sheet name="Fig 2" sheetId="28" r:id="rId2"/>
    <sheet name="Fig 3" sheetId="29" r:id="rId3"/>
    <sheet name="Fig 4" sheetId="30" r:id="rId4"/>
    <sheet name="Fig 5" sheetId="31" r:id="rId5"/>
    <sheet name="Fig 6" sheetId="33" r:id="rId6"/>
    <sheet name="Fig 7" sheetId="34" r:id="rId7"/>
    <sheet name="Données complémtentaires" sheetId="35" r:id="rId8"/>
  </sheets>
  <externalReferences>
    <externalReference r:id="rId9"/>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34" l="1"/>
  <c r="C7" i="34"/>
  <c r="J30" i="29" l="1"/>
  <c r="J31" i="29"/>
  <c r="J32" i="29"/>
  <c r="J33" i="29"/>
  <c r="J34" i="29"/>
  <c r="J35" i="29"/>
  <c r="J36" i="29"/>
  <c r="J37" i="29"/>
  <c r="J38" i="29"/>
  <c r="J39" i="29"/>
  <c r="J40" i="29"/>
  <c r="J41" i="29"/>
  <c r="J42" i="29"/>
  <c r="J43" i="29"/>
  <c r="J44" i="29"/>
  <c r="I31" i="29"/>
  <c r="I32" i="29"/>
  <c r="I33" i="29"/>
  <c r="I34" i="29"/>
  <c r="I35" i="29"/>
  <c r="I36" i="29"/>
  <c r="I37" i="29"/>
  <c r="I38" i="29"/>
  <c r="I39" i="29"/>
  <c r="I40" i="29"/>
  <c r="I41" i="29"/>
  <c r="I42" i="29"/>
  <c r="I43" i="29"/>
  <c r="I44" i="29"/>
  <c r="I30" i="29"/>
  <c r="C26" i="28" l="1"/>
  <c r="D29" i="34"/>
  <c r="D28" i="34"/>
  <c r="D27" i="34"/>
  <c r="D26" i="34"/>
  <c r="D25" i="34"/>
  <c r="D23" i="34"/>
  <c r="D21" i="34"/>
  <c r="D20" i="34"/>
  <c r="D19" i="34"/>
  <c r="D18" i="34"/>
  <c r="D17" i="34"/>
  <c r="D16" i="34"/>
  <c r="F20" i="28" l="1"/>
  <c r="F21" i="28"/>
  <c r="E36" i="28"/>
  <c r="D26" i="28"/>
  <c r="E35" i="28"/>
  <c r="D25" i="28"/>
  <c r="C25" i="28"/>
  <c r="E23" i="28"/>
  <c r="D34" i="28"/>
  <c r="C33" i="28"/>
  <c r="E32" i="28"/>
  <c r="D32" i="28"/>
  <c r="C32" i="28"/>
  <c r="E20" i="28"/>
  <c r="D20" i="28"/>
  <c r="C20" i="28"/>
  <c r="E30" i="28"/>
  <c r="D30" i="28"/>
  <c r="C30" i="28"/>
  <c r="V30" i="28"/>
  <c r="W30" i="28"/>
  <c r="X30" i="28"/>
  <c r="V31" i="28"/>
  <c r="W31" i="28"/>
  <c r="X31" i="28"/>
  <c r="V32" i="28"/>
  <c r="W32" i="28"/>
  <c r="X32" i="28"/>
  <c r="V33" i="28"/>
  <c r="W33" i="28"/>
  <c r="X33" i="28"/>
  <c r="V34" i="28"/>
  <c r="W34" i="28"/>
  <c r="X34" i="28"/>
  <c r="V35" i="28"/>
  <c r="W35" i="28"/>
  <c r="X35" i="28"/>
  <c r="V36" i="28"/>
  <c r="W36" i="28"/>
  <c r="X36" i="28"/>
  <c r="V37" i="28"/>
  <c r="W37" i="28"/>
  <c r="X37" i="28"/>
  <c r="V38" i="28"/>
  <c r="W38" i="28"/>
  <c r="X38" i="28"/>
  <c r="U31" i="28"/>
  <c r="U32" i="28"/>
  <c r="U33" i="28"/>
  <c r="U34" i="28"/>
  <c r="U35" i="28"/>
  <c r="U36" i="28"/>
  <c r="U37" i="28"/>
  <c r="U38" i="28"/>
  <c r="U30" i="28"/>
  <c r="E33" i="28"/>
  <c r="D33" i="28"/>
  <c r="C31" i="28"/>
  <c r="F26" i="28"/>
  <c r="E26" i="28"/>
  <c r="F25" i="28"/>
  <c r="F24" i="28"/>
  <c r="F23" i="28"/>
  <c r="F22" i="28"/>
  <c r="E22" i="28"/>
  <c r="D22" i="28"/>
  <c r="C22" i="28"/>
  <c r="E21" i="28"/>
  <c r="D21" i="28"/>
  <c r="C21" i="28"/>
  <c r="G35" i="27"/>
  <c r="F35" i="27"/>
  <c r="G34" i="27"/>
  <c r="F34" i="27"/>
  <c r="G33" i="27"/>
  <c r="F33" i="27"/>
  <c r="G32" i="27"/>
  <c r="F32" i="27"/>
  <c r="G31" i="27"/>
  <c r="F31" i="27"/>
  <c r="G30" i="27"/>
  <c r="F30" i="27"/>
  <c r="G29" i="27"/>
  <c r="F29" i="27"/>
  <c r="G28" i="27"/>
  <c r="F28" i="27"/>
  <c r="C24" i="28" l="1"/>
  <c r="D24" i="28"/>
  <c r="C34" i="28"/>
  <c r="E24" i="28"/>
  <c r="C35" i="28"/>
  <c r="D31" i="28"/>
  <c r="D35" i="28"/>
  <c r="E25" i="28"/>
  <c r="E31" i="28"/>
  <c r="C36" i="28"/>
  <c r="C23" i="28"/>
  <c r="D36" i="28"/>
  <c r="D23" i="28"/>
  <c r="E34" i="28"/>
</calcChain>
</file>

<file path=xl/sharedStrings.xml><?xml version="1.0" encoding="utf-8"?>
<sst xmlns="http://schemas.openxmlformats.org/spreadsheetml/2006/main" count="181" uniqueCount="119">
  <si>
    <t>Ensemble des victimes de coups et blessures volontaires (sur personnes de 15 ans ou plus)</t>
  </si>
  <si>
    <t>dont autres coups et blessures volontaires</t>
  </si>
  <si>
    <t>% autres coups et blessures volontaires</t>
  </si>
  <si>
    <t>dont violences intrafamiliales dans le cadre conjugal</t>
  </si>
  <si>
    <t>dont violences intrafamiliales hors cadre conjugal</t>
  </si>
  <si>
    <t>Violences intrafamiliales dans le cadre conjugal</t>
  </si>
  <si>
    <t>Violences intrafamiliales hors cadre conjugal</t>
  </si>
  <si>
    <t>Autres coups et blessures volontaires</t>
  </si>
  <si>
    <t>Total</t>
  </si>
  <si>
    <t>sexe manquant : 107</t>
  </si>
  <si>
    <t>Age femme manquant : 88</t>
  </si>
  <si>
    <t>Age homme manquant : 10</t>
  </si>
  <si>
    <t>Effectif total : 233135</t>
  </si>
  <si>
    <t>Femmes</t>
  </si>
  <si>
    <t>Hommes</t>
  </si>
  <si>
    <t>15 à 17 ans</t>
  </si>
  <si>
    <t>18 à 19 ans</t>
  </si>
  <si>
    <t>20 à 24 ans</t>
  </si>
  <si>
    <t>25 à 29 ans</t>
  </si>
  <si>
    <t>30 à 34 ans</t>
  </si>
  <si>
    <t>35 à 39 ans</t>
  </si>
  <si>
    <t>40 à 44 ans</t>
  </si>
  <si>
    <t>45 à 49 ans</t>
  </si>
  <si>
    <t>50 à 54 ans</t>
  </si>
  <si>
    <t>55 à 59 ans</t>
  </si>
  <si>
    <t>60 à 64 ans</t>
  </si>
  <si>
    <t>65 à 69 ans</t>
  </si>
  <si>
    <t>70 à 74 ans</t>
  </si>
  <si>
    <t>75 ans ou plus</t>
  </si>
  <si>
    <t>Ensemble</t>
  </si>
  <si>
    <t>Autres CBV</t>
  </si>
  <si>
    <r>
      <t>Champ</t>
    </r>
    <r>
      <rPr>
        <sz val="7.5"/>
        <color rgb="FF231F20"/>
        <rFont val="Palatino Linotype"/>
        <family val="1"/>
      </rPr>
      <t xml:space="preserve"> : France. </t>
    </r>
  </si>
  <si>
    <r>
      <t>Source</t>
    </r>
    <r>
      <rPr>
        <sz val="7.5"/>
        <color rgb="FF231F20"/>
        <rFont val="Palatino Linotype"/>
        <family val="1"/>
      </rPr>
      <t xml:space="preserve"> : SSMSI, base statistique des victimes de crimes et délits enregistrés par la police et la gendarmerie en 2023.</t>
    </r>
  </si>
  <si>
    <t>France</t>
  </si>
  <si>
    <t>UE27 hors France</t>
  </si>
  <si>
    <t>Europe hors UE27</t>
  </si>
  <si>
    <t>Afrique</t>
  </si>
  <si>
    <t>Asie</t>
  </si>
  <si>
    <t>Amérique, Océanie ou indéterminée</t>
  </si>
  <si>
    <r>
      <t>Lecture</t>
    </r>
    <r>
      <rPr>
        <sz val="7.5"/>
        <color rgb="FF231F20"/>
        <rFont val="Palatino Linotype"/>
        <family val="1"/>
      </rPr>
      <t xml:space="preserve"> : 84 % des personnes victimes de CBV contre des personnes de 15 ans ou plus en 2023 sont de nationalité française.</t>
    </r>
  </si>
  <si>
    <t>Coups et blessures volontaires</t>
  </si>
  <si>
    <t>Taille d'unité urbaine</t>
  </si>
  <si>
    <t>Type d'infraction</t>
  </si>
  <si>
    <t>France métropolitaine</t>
  </si>
  <si>
    <t>de 2 000 à 5 000 habitants</t>
  </si>
  <si>
    <t>de 5 000 à 10 000 habitants</t>
  </si>
  <si>
    <t>de 10 000 à 20 000 habitants</t>
  </si>
  <si>
    <t>de 20 000 à 50 000 habitants</t>
  </si>
  <si>
    <t>de 50 000 à 100 000 habitants</t>
  </si>
  <si>
    <t>de 100 000 à 200 000 habitants</t>
  </si>
  <si>
    <t>de 200 000 à 2 000 000 habitants</t>
  </si>
  <si>
    <t>Unité urbaine de Paris</t>
  </si>
  <si>
    <t>CBV - autres coups et blessures volontaires</t>
  </si>
  <si>
    <t xml:space="preserve">Effectifs </t>
  </si>
  <si>
    <t xml:space="preserve">% </t>
  </si>
  <si>
    <t>Part des hommes</t>
  </si>
  <si>
    <t>Ensemble des mis en cause</t>
  </si>
  <si>
    <t xml:space="preserve">Contexte intrafamilial </t>
  </si>
  <si>
    <t xml:space="preserve">Caractéristiques des mis en cause </t>
  </si>
  <si>
    <t xml:space="preserve">Sexe </t>
  </si>
  <si>
    <t xml:space="preserve">Hommes </t>
  </si>
  <si>
    <t xml:space="preserve">Âge </t>
  </si>
  <si>
    <t>Moins de 13 ans (16 %*)</t>
  </si>
  <si>
    <t>13 à 17 ans (5 %*)</t>
  </si>
  <si>
    <t>18 à 29 ans (14 %*)</t>
  </si>
  <si>
    <t>30 à 44 ans (18 %*)</t>
  </si>
  <si>
    <t>45 à 59 ans (19 %*)</t>
  </si>
  <si>
    <t>60 ans ou plus (27 %*)</t>
  </si>
  <si>
    <t>Nationalité</t>
  </si>
  <si>
    <t>Français (92 %*)</t>
  </si>
  <si>
    <t xml:space="preserve">Etrangers (8 %*) : </t>
  </si>
  <si>
    <t>UE27 hors France (2 %*)</t>
  </si>
  <si>
    <t>Europe hors UE27 (1 %*)</t>
  </si>
  <si>
    <t>Afrique (3,5 %*)</t>
  </si>
  <si>
    <t xml:space="preserve">Asie (1 %*) </t>
  </si>
  <si>
    <t>Amérique, Océanie et indéterminée** (0,5 %*)</t>
  </si>
  <si>
    <t>Nombre de personnes morales victimes de CBV depuis 2016</t>
  </si>
  <si>
    <t>Champ : France, personnes physiques.</t>
  </si>
  <si>
    <t>Lecture : en 2023, 52 % des victimes de CBV enregistrés sont victimes de violences conjugales, pour les femmes il s’agit de 71 % des victimes.</t>
  </si>
  <si>
    <t>Source : SSMSI, base statistique des victimes enregistrées par la police et la gendarmerie en 2023.</t>
  </si>
  <si>
    <t xml:space="preserve">dont violences conjugales (CBV) </t>
  </si>
  <si>
    <t>dont violences intrafamiliales (hors conjugales)</t>
  </si>
  <si>
    <r>
      <t xml:space="preserve">Ensemble des victimes de </t>
    </r>
    <r>
      <rPr>
        <b/>
        <sz val="9"/>
        <color theme="1"/>
        <rFont val="Palatino Linotype"/>
        <family val="1"/>
      </rPr>
      <t>CBV</t>
    </r>
  </si>
  <si>
    <t>Dont autres coups et blessures volontaires</t>
  </si>
  <si>
    <t>Figure 1 – Nombre de victimes de CBV sur personne de 15 ans ou plus enregistrées entre 2016 et 2023</t>
  </si>
  <si>
    <t>Ensemble des victimes de coups et blessures volontaires (sur personne de 15 ans ou plus)</t>
  </si>
  <si>
    <t>dont CBV intrafamiliaux</t>
  </si>
  <si>
    <t>% CBV intrafamiliaux</t>
  </si>
  <si>
    <r>
      <t xml:space="preserve">Champ : </t>
    </r>
    <r>
      <rPr>
        <sz val="7"/>
        <color rgb="FF000000"/>
        <rFont val="Marianne-Light"/>
      </rPr>
      <t>France, personnes physiques.</t>
    </r>
  </si>
  <si>
    <r>
      <t xml:space="preserve">Source : </t>
    </r>
    <r>
      <rPr>
        <i/>
        <sz val="7"/>
        <color rgb="FF000000"/>
        <rFont val="Marianne-LightItalic"/>
      </rPr>
      <t>SSMSI, bases statistiques des victimes enregistrées par la police et la gendarmerie entre 2016 et 2023.</t>
    </r>
  </si>
  <si>
    <r>
      <t xml:space="preserve">Lecture : </t>
    </r>
    <r>
      <rPr>
        <sz val="7"/>
        <color rgb="FF000000"/>
        <rFont val="Marianne-Light"/>
      </rPr>
      <t>En 2023, 334 900 personnes de 15 ans ou plus ont été victimes de coups et blessures volontaires en France, dont 191 700 victimes de CBV intrafamiliaux soit 57 % du total.</t>
    </r>
  </si>
  <si>
    <t>dont CBV conjugales</t>
  </si>
  <si>
    <t>dont CBV intrafamiliaux hors conjugales</t>
  </si>
  <si>
    <t>Figure 2 - Évolution entre 2016 et 2023 du nombre de victimes de CBV enregistrées (en %), et contribution du contexte familial à cette évolution (en points de pourcentage)</t>
  </si>
  <si>
    <r>
      <t xml:space="preserve">Source : </t>
    </r>
    <r>
      <rPr>
        <i/>
        <sz val="7"/>
        <color rgb="FF000000"/>
        <rFont val="Marianne-LightItalic"/>
      </rPr>
      <t>SSMSI, bases statistiques des victimes enregistrées par la police et la gendarmerie entre 2016 et 2023</t>
    </r>
  </si>
  <si>
    <r>
      <t xml:space="preserve">Lecture : </t>
    </r>
    <r>
      <rPr>
        <sz val="7"/>
        <color rgb="FF000000"/>
        <rFont val="Marianne-Light"/>
      </rPr>
      <t>Le nombre de victimes de CBV sur personne de 15 ans ou plus augmente en 2023 de 5 % (4,6 % sans arrondi). Les victimes de CBV intrafamiliaux dans le cadre conjugal enregistrées contribuent pour 4,0 points dans cette évolution. Les victimes de CBV intrafamiliaux hors cadre conjugal contribuent pour 0,5 point et les autres victimes de coups et blessures volontaires pour 0,1 point.</t>
    </r>
  </si>
  <si>
    <t>Evolution annuelle</t>
  </si>
  <si>
    <t>Figure 3 - Nombre de victimes de CBV sur personne de 15 ans ou plus enregistrées pour 1 000 habitants par sexe et âge en 2023</t>
  </si>
  <si>
    <t>Femmes - CBV intrafamiliaux</t>
  </si>
  <si>
    <t>Hommes - CBV intrafamiliaux</t>
  </si>
  <si>
    <t>Femmes - CBV hors violences intrafamiliales</t>
  </si>
  <si>
    <t>Hommes - CBV hors violences intrafamiliales</t>
  </si>
  <si>
    <r>
      <t xml:space="preserve">Lecture : </t>
    </r>
    <r>
      <rPr>
        <sz val="7"/>
        <color rgb="FF000000"/>
        <rFont val="Marianne-Light"/>
      </rPr>
      <t>En 2023 sur 1 000 femmes âgées de 25 à 29 ans, 16 ont été enregistrées par les forces de sécurité comme victimes de CBV, et parmi elles, 13 les ont subis dans le cadre intrafamilial.</t>
    </r>
  </si>
  <si>
    <r>
      <t xml:space="preserve">Sources : </t>
    </r>
    <r>
      <rPr>
        <i/>
        <sz val="7"/>
        <color rgb="FF000000"/>
        <rFont val="Marianne-LightItalic"/>
      </rPr>
      <t>SSMSI, base statistique des victimes enregistrées par la police et la gendarmerie en 2023 ; Insee, estimation de la population 2023.</t>
    </r>
  </si>
  <si>
    <t>Figure 4 - Répartition des victimes de CBV sur personne de 15 ans ou plus enregistrées par sexe et contexte intrafamilial en 2023 (en %)</t>
  </si>
  <si>
    <t>CBV conjugaux</t>
  </si>
  <si>
    <t>CBV intrafamiliaux hors conjugaux</t>
  </si>
  <si>
    <t>Figure 5 - Nationalité des victimes de coups et blessures volontaires (sur personne de 15 ans ou plus) enregistrées en 2023 (en %)</t>
  </si>
  <si>
    <t>Hors unité urbaine</t>
  </si>
  <si>
    <t>Dont CBV intrafamiliaux</t>
  </si>
  <si>
    <t>CBV - intrafamiliaux</t>
  </si>
  <si>
    <t>Figure 6 - Nombre de victimes de CBV contre des personne de 15 ans ou plus enregistrées pour 1 000 habitants en 2023, par taille d’unité urbaine</t>
  </si>
  <si>
    <r>
      <t xml:space="preserve">Lecture : </t>
    </r>
    <r>
      <rPr>
        <sz val="7"/>
        <color rgb="FF000000"/>
        <rFont val="Marianne-Light"/>
      </rPr>
      <t>Dans les unités urbaines de France métropolitaine recensant entre 100 000 et 200 000 habitants, 6,2 victimes de CBV (de 15 ans ou plus) pour 1 000 habitants ont été enregistrées en 2023 (point jaune), alors que sur l’ensemble des unités urbaines de même taille en France, ce taux est de 6,7 ‰ (barre bleue).</t>
    </r>
  </si>
  <si>
    <r>
      <t xml:space="preserve">Sources : </t>
    </r>
    <r>
      <rPr>
        <i/>
        <sz val="7"/>
        <color rgb="FF000000"/>
        <rFont val="Marianne-LightItalic"/>
      </rPr>
      <t>SSMSI, base statistique communale de la délinquance enregistrée par la police et la gendarmerie en 2023 ; Insee, recensement de la population 2021 (pour Mayotte le recensement de la population 2017).</t>
    </r>
  </si>
  <si>
    <t>Figure 7 - Nombre de personnes mises en cause pour des CBV sur personne de 15 ans ou plus élucidés en 2023, par sexe, âge, nationalité et contexte intrafamilial</t>
  </si>
  <si>
    <t xml:space="preserve">CBV intrafamiliaux </t>
  </si>
  <si>
    <r>
      <t xml:space="preserve">Note : </t>
    </r>
    <r>
      <rPr>
        <sz val="7"/>
        <color rgb="FF000000"/>
        <rFont val="Marianne-Light"/>
      </rPr>
      <t>* Les pourcentages entre parenthèses donnent la répartition de l’ensemble de la population en France à partir des estimations de la population de l’Insee.</t>
    </r>
  </si>
  <si>
    <r>
      <t xml:space="preserve">Lecture : </t>
    </r>
    <r>
      <rPr>
        <sz val="7"/>
        <color rgb="FF000000"/>
        <rFont val="Marianne-Light"/>
      </rPr>
      <t>En 2023, 258 715 personnes ont été mises en cause par les forces de sécurité pour des crimes ou délits de CBV contre des personne de 15 ans ou plus. 84 % sont des hommes et 39 % ont entre 30 et 44 ans. 18 % de la population française a entre 30 et 44 ans.</t>
    </r>
  </si>
  <si>
    <r>
      <t xml:space="preserve">Sources : </t>
    </r>
    <r>
      <rPr>
        <i/>
        <sz val="7"/>
        <color rgb="FF000000"/>
        <rFont val="Marianne-LightItalic"/>
      </rPr>
      <t>SSMSI, base statistique des mis en cause pour des infractions élucidées par la police et la gendarmerie en 2023 ; Insee, estimations de la population 2023.</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</si>
</sst>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Black][&gt;=0.5]\+#,##0.0;[Black][&lt;=-0.5]\-#,##0.0;[Black]#,##0.0"/>
  </numFmts>
  <fonts count="42" x14ac:knownFonts="1">
    <font>
      <sz val="11"/>
      <color theme="1"/>
      <name val="Calibri"/>
      <family val="2"/>
      <scheme val="minor"/>
    </font>
    <font>
      <b/>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000000"/>
      <name val="Calibri"/>
      <family val="2"/>
      <scheme val="minor"/>
    </font>
    <font>
      <b/>
      <sz val="9.5"/>
      <color rgb="FF231F20"/>
      <name val="Palatino Linotype"/>
      <family val="1"/>
    </font>
    <font>
      <sz val="7"/>
      <color theme="1"/>
      <name val="Palatino Linotype"/>
      <family val="1"/>
    </font>
    <font>
      <sz val="11"/>
      <color theme="1"/>
      <name val="Palatino Linotype"/>
      <family val="1"/>
    </font>
    <font>
      <b/>
      <sz val="11"/>
      <color theme="1"/>
      <name val="Palatino Linotype"/>
      <family val="1"/>
    </font>
    <font>
      <sz val="11"/>
      <color rgb="FF000000"/>
      <name val="Arial"/>
      <family val="2"/>
    </font>
    <font>
      <b/>
      <sz val="11"/>
      <color theme="1"/>
      <name val="Arial"/>
      <family val="2"/>
    </font>
    <font>
      <sz val="9"/>
      <color rgb="FF231F20"/>
      <name val="Palatino Linotype"/>
      <family val="1"/>
    </font>
    <font>
      <b/>
      <sz val="7.5"/>
      <color rgb="FF231F20"/>
      <name val="Palatino Linotype"/>
      <family val="1"/>
    </font>
    <font>
      <sz val="7.5"/>
      <color rgb="FF231F20"/>
      <name val="Palatino Linotype"/>
      <family val="1"/>
    </font>
    <font>
      <b/>
      <sz val="11"/>
      <color rgb="FF000000"/>
      <name val="Arial"/>
      <family val="2"/>
    </font>
    <font>
      <b/>
      <sz val="11"/>
      <name val="Calibri"/>
      <family val="2"/>
      <scheme val="minor"/>
    </font>
    <font>
      <b/>
      <sz val="6.5"/>
      <color rgb="FF000000"/>
      <name val="Arial"/>
      <family val="2"/>
    </font>
    <font>
      <sz val="6.5"/>
      <color rgb="FF000000"/>
      <name val="Arial"/>
      <family val="2"/>
    </font>
    <font>
      <i/>
      <sz val="7"/>
      <color theme="1"/>
      <name val="Palatino Linotype"/>
      <family val="1"/>
    </font>
    <font>
      <i/>
      <sz val="6.5"/>
      <color rgb="FF000000"/>
      <name val="Arial"/>
      <family val="2"/>
    </font>
    <font>
      <b/>
      <sz val="9"/>
      <color rgb="FF231F20"/>
      <name val="Palatino Linotype"/>
      <family val="1"/>
    </font>
    <font>
      <b/>
      <sz val="9"/>
      <color theme="1"/>
      <name val="Palatino Linotype"/>
      <family val="1"/>
    </font>
    <font>
      <b/>
      <i/>
      <sz val="9"/>
      <color theme="1"/>
      <name val="Palatino Linotype"/>
      <family val="1"/>
    </font>
    <font>
      <sz val="7"/>
      <color rgb="FF000000"/>
      <name val="Marianne-Medium"/>
    </font>
    <font>
      <sz val="7"/>
      <color rgb="FF000000"/>
      <name val="Marianne-Light"/>
    </font>
    <font>
      <i/>
      <sz val="7"/>
      <color rgb="FF000000"/>
      <name val="Marianne-MediumItalic"/>
    </font>
    <font>
      <i/>
      <sz val="7"/>
      <color rgb="FF000000"/>
      <name val="Marianne-LightItalic"/>
    </font>
    <font>
      <i/>
      <sz val="11"/>
      <color theme="1"/>
      <name val="Calibri"/>
      <family val="2"/>
      <scheme val="minor"/>
    </font>
  </fonts>
  <fills count="37">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4472C4"/>
        <bgColor indexed="64"/>
      </patternFill>
    </fill>
    <fill>
      <patternFill patternType="solid">
        <fgColor rgb="FFFFF2CC"/>
        <bgColor indexed="64"/>
      </patternFill>
    </fill>
    <fill>
      <patternFill patternType="solid">
        <fgColor rgb="FFD9E2F3"/>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rgb="FFC1C1C1"/>
      </left>
      <right/>
      <top style="medium">
        <color rgb="FFC1C1C1"/>
      </top>
      <bottom/>
      <diagonal/>
    </border>
    <border>
      <left/>
      <right/>
      <top style="medium">
        <color rgb="FFC1C1C1"/>
      </top>
      <bottom/>
      <diagonal/>
    </border>
    <border>
      <left style="medium">
        <color rgb="FF4472C4"/>
      </left>
      <right/>
      <top style="medium">
        <color rgb="FF4472C4"/>
      </top>
      <bottom style="medium">
        <color rgb="FF4472C4"/>
      </bottom>
      <diagonal/>
    </border>
    <border>
      <left/>
      <right/>
      <top style="medium">
        <color rgb="FF4472C4"/>
      </top>
      <bottom style="medium">
        <color rgb="FF4472C4"/>
      </bottom>
      <diagonal/>
    </border>
    <border>
      <left/>
      <right style="medium">
        <color rgb="FF4472C4"/>
      </right>
      <top style="medium">
        <color rgb="FF4472C4"/>
      </top>
      <bottom style="medium">
        <color rgb="FF4472C4"/>
      </bottom>
      <diagonal/>
    </border>
    <border>
      <left style="medium">
        <color rgb="FF8EAADB"/>
      </left>
      <right style="medium">
        <color rgb="FF8EAADB"/>
      </right>
      <top/>
      <bottom style="medium">
        <color rgb="FF8EAADB"/>
      </bottom>
      <diagonal/>
    </border>
    <border>
      <left/>
      <right style="medium">
        <color rgb="FF8EAADB"/>
      </right>
      <top/>
      <bottom style="medium">
        <color rgb="FF8EAADB"/>
      </bottom>
      <diagonal/>
    </border>
  </borders>
  <cellStyleXfs count="51">
    <xf numFmtId="0" fontId="0" fillId="0" borderId="0"/>
    <xf numFmtId="43" fontId="2" fillId="0" borderId="0" applyFont="0" applyFill="0" applyBorder="0" applyAlignment="0" applyProtection="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4" applyNumberFormat="0" applyAlignment="0" applyProtection="0"/>
    <xf numFmtId="0" fontId="11" fillId="7" borderId="5" applyNumberFormat="0" applyAlignment="0" applyProtection="0"/>
    <xf numFmtId="0" fontId="12" fillId="7" borderId="4" applyNumberFormat="0" applyAlignment="0" applyProtection="0"/>
    <xf numFmtId="0" fontId="13" fillId="0" borderId="6" applyNumberFormat="0" applyFill="0" applyAlignment="0" applyProtection="0"/>
    <xf numFmtId="0" fontId="14" fillId="8" borderId="7" applyNumberFormat="0" applyAlignment="0" applyProtection="0"/>
    <xf numFmtId="0" fontId="15" fillId="0" borderId="0" applyNumberFormat="0" applyFill="0" applyBorder="0" applyAlignment="0" applyProtection="0"/>
    <xf numFmtId="0" fontId="2" fillId="9" borderId="8" applyNumberFormat="0" applyFont="0" applyAlignment="0" applyProtection="0"/>
    <xf numFmtId="0" fontId="16" fillId="0" borderId="0" applyNumberFormat="0" applyFill="0" applyBorder="0" applyAlignment="0" applyProtection="0"/>
    <xf numFmtId="0" fontId="1" fillId="0" borderId="9" applyNumberFormat="0" applyFill="0" applyAlignment="0" applyProtection="0"/>
    <xf numFmtId="0" fontId="17"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7" fillId="33" borderId="0" applyNumberFormat="0" applyBorder="0" applyAlignment="0" applyProtection="0"/>
    <xf numFmtId="43" fontId="2" fillId="0" borderId="0" applyFont="0" applyFill="0" applyBorder="0" applyAlignment="0" applyProtection="0"/>
    <xf numFmtId="0" fontId="18"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9" borderId="8" applyNumberFormat="0" applyFont="0" applyAlignment="0" applyProtection="0"/>
    <xf numFmtId="43" fontId="2" fillId="0" borderId="0" applyFont="0" applyFill="0" applyBorder="0" applyAlignment="0" applyProtection="0"/>
    <xf numFmtId="9" fontId="2" fillId="0" borderId="0" applyFont="0" applyFill="0" applyBorder="0" applyAlignment="0" applyProtection="0"/>
  </cellStyleXfs>
  <cellXfs count="75">
    <xf numFmtId="0" fontId="0" fillId="0" borderId="0" xfId="0"/>
    <xf numFmtId="0" fontId="0" fillId="2" borderId="0" xfId="0" applyFill="1"/>
    <xf numFmtId="0" fontId="19" fillId="0" borderId="0" xfId="0" applyFont="1" applyAlignment="1">
      <alignment vertical="center"/>
    </xf>
    <xf numFmtId="0" fontId="0" fillId="2" borderId="10" xfId="0" applyFill="1" applyBorder="1"/>
    <xf numFmtId="0" fontId="0" fillId="2" borderId="10" xfId="0" applyFill="1" applyBorder="1" applyAlignment="1">
      <alignment horizontal="left" wrapText="1"/>
    </xf>
    <xf numFmtId="0" fontId="1" fillId="2" borderId="10" xfId="0" applyFont="1" applyFill="1" applyBorder="1" applyAlignment="1">
      <alignment horizontal="center" vertical="center" wrapText="1"/>
    </xf>
    <xf numFmtId="1" fontId="1" fillId="2" borderId="10" xfId="0" applyNumberFormat="1" applyFont="1" applyFill="1" applyBorder="1" applyAlignment="1">
      <alignment horizontal="center" vertical="center"/>
    </xf>
    <xf numFmtId="3" fontId="0" fillId="2" borderId="10" xfId="0" applyNumberFormat="1" applyFill="1" applyBorder="1"/>
    <xf numFmtId="9" fontId="0" fillId="2" borderId="10" xfId="50" applyFont="1" applyFill="1" applyBorder="1" applyAlignment="1">
      <alignment horizontal="center"/>
    </xf>
    <xf numFmtId="0" fontId="0" fillId="2" borderId="10" xfId="0" applyFill="1" applyBorder="1" applyAlignment="1">
      <alignment horizontal="center" vertical="center" wrapText="1"/>
    </xf>
    <xf numFmtId="0" fontId="1" fillId="2" borderId="10" xfId="0" applyFont="1" applyFill="1" applyBorder="1" applyAlignment="1">
      <alignment horizontal="left" wrapText="1"/>
    </xf>
    <xf numFmtId="3" fontId="1" fillId="2" borderId="10" xfId="0" applyNumberFormat="1" applyFont="1" applyFill="1" applyBorder="1"/>
    <xf numFmtId="0" fontId="19" fillId="0" borderId="0" xfId="0" applyFont="1" applyAlignment="1">
      <alignment horizontal="left" vertical="center"/>
    </xf>
    <xf numFmtId="0" fontId="1" fillId="2" borderId="0" xfId="0" applyFont="1" applyFill="1" applyAlignment="1"/>
    <xf numFmtId="0" fontId="20" fillId="0" borderId="0" xfId="0" applyFont="1" applyAlignment="1">
      <alignment vertical="center"/>
    </xf>
    <xf numFmtId="164" fontId="0" fillId="2" borderId="10" xfId="0" applyNumberFormat="1" applyFill="1" applyBorder="1"/>
    <xf numFmtId="0" fontId="21" fillId="2" borderId="10" xfId="0" applyFont="1" applyFill="1" applyBorder="1" applyAlignment="1">
      <alignment horizontal="center" vertical="center" wrapText="1"/>
    </xf>
    <xf numFmtId="0" fontId="22" fillId="2" borderId="10" xfId="0" applyFont="1" applyFill="1" applyBorder="1" applyAlignment="1">
      <alignment horizontal="center"/>
    </xf>
    <xf numFmtId="9" fontId="0" fillId="2" borderId="10" xfId="50" applyFont="1" applyFill="1" applyBorder="1"/>
    <xf numFmtId="165" fontId="0" fillId="2" borderId="10" xfId="0" applyNumberFormat="1" applyFill="1" applyBorder="1"/>
    <xf numFmtId="0" fontId="1" fillId="2" borderId="0" xfId="0" applyFont="1" applyFill="1" applyAlignment="1">
      <alignment vertical="top" wrapText="1"/>
    </xf>
    <xf numFmtId="0" fontId="25" fillId="2" borderId="0" xfId="0" applyFont="1" applyFill="1" applyAlignment="1">
      <alignment horizontal="left" vertical="center"/>
    </xf>
    <xf numFmtId="2" fontId="0" fillId="2" borderId="0" xfId="0" applyNumberFormat="1" applyFill="1"/>
    <xf numFmtId="1" fontId="0" fillId="2" borderId="0" xfId="0" applyNumberFormat="1" applyFill="1"/>
    <xf numFmtId="0" fontId="29" fillId="2" borderId="0" xfId="0" applyFont="1" applyFill="1" applyAlignment="1">
      <alignment vertical="center"/>
    </xf>
    <xf numFmtId="0" fontId="0" fillId="2" borderId="0" xfId="0" applyFill="1" applyAlignment="1">
      <alignment horizontal="right"/>
    </xf>
    <xf numFmtId="0" fontId="19" fillId="2" borderId="0" xfId="0" applyFont="1" applyFill="1" applyAlignment="1">
      <alignment horizontal="left" vertical="center" indent="1"/>
    </xf>
    <xf numFmtId="0" fontId="26" fillId="2" borderId="0" xfId="0" applyFont="1" applyFill="1" applyAlignment="1">
      <alignment vertical="center"/>
    </xf>
    <xf numFmtId="1" fontId="23" fillId="2" borderId="10" xfId="0" applyNumberFormat="1" applyFont="1" applyFill="1" applyBorder="1" applyAlignment="1">
      <alignment vertical="top" wrapText="1"/>
    </xf>
    <xf numFmtId="0" fontId="0" fillId="2" borderId="10" xfId="0" applyFill="1" applyBorder="1" applyAlignment="1"/>
    <xf numFmtId="0" fontId="0" fillId="2" borderId="10" xfId="0" applyFill="1" applyBorder="1" applyAlignment="1">
      <alignment horizontal="center" vertical="center"/>
    </xf>
    <xf numFmtId="0" fontId="29" fillId="2" borderId="0" xfId="0" applyFont="1" applyFill="1"/>
    <xf numFmtId="0" fontId="30" fillId="34" borderId="13" xfId="0" applyFont="1" applyFill="1" applyBorder="1" applyAlignment="1">
      <alignment vertical="center"/>
    </xf>
    <xf numFmtId="0" fontId="30" fillId="34" borderId="14" xfId="0" applyFont="1" applyFill="1" applyBorder="1" applyAlignment="1">
      <alignment horizontal="center" vertical="center"/>
    </xf>
    <xf numFmtId="0" fontId="30" fillId="34" borderId="15" xfId="0" applyFont="1" applyFill="1" applyBorder="1" applyAlignment="1">
      <alignment horizontal="center" vertical="center"/>
    </xf>
    <xf numFmtId="0" fontId="30" fillId="34" borderId="14" xfId="0" applyFont="1" applyFill="1" applyBorder="1" applyAlignment="1">
      <alignment horizontal="center" vertical="center" wrapText="1"/>
    </xf>
    <xf numFmtId="0" fontId="30" fillId="35" borderId="16" xfId="0" applyFont="1" applyFill="1" applyBorder="1" applyAlignment="1">
      <alignment vertical="center"/>
    </xf>
    <xf numFmtId="3" fontId="31" fillId="35" borderId="17" xfId="0" applyNumberFormat="1" applyFont="1" applyFill="1" applyBorder="1" applyAlignment="1">
      <alignment horizontal="center" vertical="center"/>
    </xf>
    <xf numFmtId="0" fontId="31" fillId="35" borderId="17" xfId="0" applyFont="1" applyFill="1" applyBorder="1" applyAlignment="1">
      <alignment horizontal="center" vertical="center"/>
    </xf>
    <xf numFmtId="0" fontId="30" fillId="36" borderId="16" xfId="0" applyFont="1" applyFill="1" applyBorder="1" applyAlignment="1">
      <alignment vertical="center"/>
    </xf>
    <xf numFmtId="0" fontId="30" fillId="36" borderId="17" xfId="0" applyFont="1" applyFill="1" applyBorder="1" applyAlignment="1">
      <alignment horizontal="center" vertical="center"/>
    </xf>
    <xf numFmtId="0" fontId="31" fillId="0" borderId="16" xfId="0" applyFont="1" applyBorder="1" applyAlignment="1">
      <alignment vertical="center"/>
    </xf>
    <xf numFmtId="3" fontId="31" fillId="0" borderId="17" xfId="0" applyNumberFormat="1" applyFont="1" applyBorder="1" applyAlignment="1">
      <alignment horizontal="center" vertical="center"/>
    </xf>
    <xf numFmtId="1" fontId="31" fillId="0" borderId="17" xfId="0" applyNumberFormat="1" applyFont="1" applyBorder="1" applyAlignment="1">
      <alignment horizontal="center" vertical="center"/>
    </xf>
    <xf numFmtId="0" fontId="31" fillId="0" borderId="17" xfId="0" applyFont="1" applyBorder="1" applyAlignment="1">
      <alignment horizontal="center" vertical="center"/>
    </xf>
    <xf numFmtId="0" fontId="19" fillId="2" borderId="0" xfId="0" applyFont="1" applyFill="1" applyAlignment="1">
      <alignment vertical="center"/>
    </xf>
    <xf numFmtId="0" fontId="24" fillId="2" borderId="10" xfId="0" applyFont="1" applyFill="1" applyBorder="1" applyAlignment="1">
      <alignment horizontal="center" vertical="top" wrapText="1"/>
    </xf>
    <xf numFmtId="0" fontId="28" fillId="2" borderId="11" xfId="0" applyFont="1" applyFill="1" applyBorder="1" applyAlignment="1">
      <alignment vertical="top" wrapText="1"/>
    </xf>
    <xf numFmtId="0" fontId="28" fillId="2" borderId="12" xfId="0" applyFont="1" applyFill="1" applyBorder="1" applyAlignment="1">
      <alignment vertical="top" wrapText="1"/>
    </xf>
    <xf numFmtId="0" fontId="1" fillId="0" borderId="0" xfId="0" applyFont="1"/>
    <xf numFmtId="0" fontId="1" fillId="0" borderId="10" xfId="0" applyFont="1" applyBorder="1" applyAlignment="1">
      <alignment horizontal="center"/>
    </xf>
    <xf numFmtId="3" fontId="0" fillId="0" borderId="10" xfId="0" applyNumberFormat="1" applyBorder="1"/>
    <xf numFmtId="0" fontId="20" fillId="2" borderId="0" xfId="0" applyFont="1" applyFill="1" applyAlignment="1">
      <alignment vertical="center"/>
    </xf>
    <xf numFmtId="0" fontId="32" fillId="2" borderId="0" xfId="0" applyFont="1" applyFill="1" applyAlignment="1">
      <alignment vertical="center"/>
    </xf>
    <xf numFmtId="0" fontId="33" fillId="0" borderId="16" xfId="0" applyFont="1" applyBorder="1" applyAlignment="1">
      <alignment horizontal="left" vertical="center"/>
    </xf>
    <xf numFmtId="0" fontId="33" fillId="0" borderId="16" xfId="0" applyFont="1" applyBorder="1" applyAlignment="1">
      <alignment horizontal="left" vertical="center" wrapText="1"/>
    </xf>
    <xf numFmtId="3" fontId="33" fillId="0" borderId="17" xfId="0" applyNumberFormat="1" applyFont="1" applyBorder="1" applyAlignment="1">
      <alignment horizontal="center" vertical="center"/>
    </xf>
    <xf numFmtId="1" fontId="33" fillId="0" borderId="17" xfId="0" applyNumberFormat="1" applyFont="1" applyBorder="1" applyAlignment="1">
      <alignment horizontal="center" vertical="center"/>
    </xf>
    <xf numFmtId="0" fontId="33" fillId="0" borderId="17" xfId="0" applyFont="1" applyBorder="1" applyAlignment="1">
      <alignment horizontal="center" vertical="center"/>
    </xf>
    <xf numFmtId="0" fontId="0" fillId="2" borderId="10" xfId="0" applyFill="1" applyBorder="1" applyAlignment="1">
      <alignment vertical="top" wrapText="1"/>
    </xf>
    <xf numFmtId="164" fontId="0" fillId="2" borderId="10" xfId="0" applyNumberFormat="1" applyFill="1" applyBorder="1" applyAlignment="1">
      <alignment vertical="top" wrapText="1"/>
    </xf>
    <xf numFmtId="164" fontId="0" fillId="2" borderId="0" xfId="0" applyNumberFormat="1" applyFill="1"/>
    <xf numFmtId="0" fontId="34" fillId="2" borderId="0" xfId="0" applyFont="1" applyFill="1" applyAlignment="1">
      <alignment horizontal="center"/>
    </xf>
    <xf numFmtId="0" fontId="36" fillId="2" borderId="0" xfId="0" applyFont="1" applyFill="1" applyAlignment="1">
      <alignment horizontal="center"/>
    </xf>
    <xf numFmtId="0" fontId="37" fillId="0" borderId="0" xfId="0" applyFont="1"/>
    <xf numFmtId="0" fontId="39" fillId="0" borderId="0" xfId="0" applyFont="1"/>
    <xf numFmtId="0" fontId="37" fillId="2" borderId="0" xfId="0" applyFont="1" applyFill="1"/>
    <xf numFmtId="0" fontId="39" fillId="2" borderId="0" xfId="0" applyFont="1" applyFill="1"/>
    <xf numFmtId="0" fontId="41" fillId="2" borderId="0" xfId="0" applyFont="1" applyFill="1"/>
    <xf numFmtId="0" fontId="40" fillId="0" borderId="0" xfId="0" applyFont="1"/>
    <xf numFmtId="0" fontId="40" fillId="2" borderId="0" xfId="0" applyFont="1" applyFill="1"/>
    <xf numFmtId="164" fontId="23" fillId="2" borderId="10" xfId="0" applyNumberFormat="1" applyFont="1" applyFill="1" applyBorder="1" applyAlignment="1">
      <alignment vertical="top" wrapText="1"/>
    </xf>
    <xf numFmtId="2" fontId="0" fillId="2" borderId="10" xfId="0" applyNumberFormat="1" applyFill="1" applyBorder="1"/>
    <xf numFmtId="1" fontId="0" fillId="2" borderId="10" xfId="0" applyNumberFormat="1" applyFill="1" applyBorder="1"/>
    <xf numFmtId="164" fontId="2" fillId="2" borderId="10" xfId="0" applyNumberFormat="1" applyFont="1" applyFill="1" applyBorder="1"/>
  </cellXfs>
  <cellStyles count="51">
    <cellStyle name="20 % - Accent1" xfId="20" builtinId="30" customBuiltin="1"/>
    <cellStyle name="20 % - Accent2" xfId="24" builtinId="34" customBuiltin="1"/>
    <cellStyle name="20 % - Accent3" xfId="28" builtinId="38" customBuiltin="1"/>
    <cellStyle name="20 % - Accent4" xfId="32" builtinId="42" customBuiltin="1"/>
    <cellStyle name="20 % - Accent5" xfId="36" builtinId="46" customBuiltin="1"/>
    <cellStyle name="20 % - Accent6" xfId="40" builtinId="50" customBuiltin="1"/>
    <cellStyle name="40 % - Accent1" xfId="21" builtinId="31" customBuiltin="1"/>
    <cellStyle name="40 % - Accent2" xfId="25" builtinId="35" customBuiltin="1"/>
    <cellStyle name="40 % - Accent3" xfId="29" builtinId="39" customBuiltin="1"/>
    <cellStyle name="40 % - Accent4" xfId="33" builtinId="43" customBuiltin="1"/>
    <cellStyle name="40 % - Accent5" xfId="37" builtinId="47" customBuiltin="1"/>
    <cellStyle name="40 % - Accent6" xfId="41" builtinId="51" customBuiltin="1"/>
    <cellStyle name="60 % - Accent1" xfId="22" builtinId="32" customBuiltin="1"/>
    <cellStyle name="60 % - Accent2" xfId="26" builtinId="36" customBuiltin="1"/>
    <cellStyle name="60 % - Accent3" xfId="30" builtinId="40" customBuiltin="1"/>
    <cellStyle name="60 % - Accent4" xfId="34" builtinId="44" customBuiltin="1"/>
    <cellStyle name="60 % - Accent5" xfId="38" builtinId="48" customBuiltin="1"/>
    <cellStyle name="60 %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Avertissement" xfId="15" builtinId="11" customBuiltin="1"/>
    <cellStyle name="Calcul" xfId="12" builtinId="22" customBuiltin="1"/>
    <cellStyle name="Cellule liée" xfId="13" builtinId="24" customBuiltin="1"/>
    <cellStyle name="Commentaire" xfId="16" builtinId="10" customBuiltin="1"/>
    <cellStyle name="Entrée" xfId="10" builtinId="20" customBuiltin="1"/>
    <cellStyle name="Insatisfaisant" xfId="8" builtinId="27" customBuiltin="1"/>
    <cellStyle name="Milliers 2" xfId="1"/>
    <cellStyle name="Milliers 2 2" xfId="47"/>
    <cellStyle name="Milliers 3" xfId="43"/>
    <cellStyle name="Milliers 3 2" xfId="49"/>
    <cellStyle name="Neutre" xfId="9" builtinId="28" customBuiltin="1"/>
    <cellStyle name="Normal" xfId="0" builtinId="0"/>
    <cellStyle name="Normal 2" xfId="45"/>
    <cellStyle name="Normal 3" xfId="44"/>
    <cellStyle name="Note 2" xfId="48"/>
    <cellStyle name="Pourcentage" xfId="50" builtinId="5"/>
    <cellStyle name="Pourcentage 2" xfId="46"/>
    <cellStyle name="Satisfaisant" xfId="7" builtinId="26" customBuiltin="1"/>
    <cellStyle name="Sortie" xfId="11" builtinId="21" customBuiltin="1"/>
    <cellStyle name="Texte explicatif" xfId="17" builtinId="53" customBuiltin="1"/>
    <cellStyle name="Titre" xfId="2" builtinId="15" customBuiltin="1"/>
    <cellStyle name="Titre 1" xfId="3" builtinId="16" customBuiltin="1"/>
    <cellStyle name="Titre 2" xfId="4" builtinId="17" customBuiltin="1"/>
    <cellStyle name="Titre 3" xfId="5" builtinId="18" customBuiltin="1"/>
    <cellStyle name="Titre 4" xfId="6" builtinId="19" customBuiltin="1"/>
    <cellStyle name="Total" xfId="18" builtinId="25" customBuiltin="1"/>
    <cellStyle name="Vérification" xfId="14" builtinId="23" customBuiltin="1"/>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567082623443979E-2"/>
          <c:y val="5.2101806258109437E-2"/>
          <c:w val="0.88595923316602965"/>
          <c:h val="0.66330184602086806"/>
        </c:manualLayout>
      </c:layout>
      <c:barChart>
        <c:barDir val="col"/>
        <c:grouping val="stacked"/>
        <c:varyColors val="0"/>
        <c:ser>
          <c:idx val="1"/>
          <c:order val="1"/>
          <c:tx>
            <c:strRef>
              <c:f>'[1]Fig 1'!$D$27</c:f>
              <c:strCache>
                <c:ptCount val="1"/>
                <c:pt idx="0">
                  <c:v>dont violences intrafamiliales</c:v>
                </c:pt>
              </c:strCache>
            </c:strRef>
          </c:tx>
          <c:spPr>
            <a:solidFill>
              <a:schemeClr val="accent1"/>
            </a:solidFill>
            <a:ln>
              <a:noFill/>
            </a:ln>
            <a:effectLst/>
          </c:spPr>
          <c:invertIfNegative val="0"/>
          <c:dLbls>
            <c:dLbl>
              <c:idx val="0"/>
              <c:layout/>
              <c:tx>
                <c:rich>
                  <a:bodyPr/>
                  <a:lstStyle/>
                  <a:p>
                    <a:fld id="{B2209EDD-ABEA-4FF6-8F51-8C9168A288E8}" type="CELLRANGE">
                      <a:rPr lang="en-US"/>
                      <a:pPr/>
                      <a:t>[PLAGECELL]</a:t>
                    </a:fld>
                    <a:endParaRPr lang="fr-FR"/>
                  </a:p>
                </c:rich>
              </c:tx>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0-ACAE-4A86-A78A-55C53FE09A24}"/>
                </c:ext>
                <c:ext xmlns:c15="http://schemas.microsoft.com/office/drawing/2012/chart" uri="{CE6537A1-D6FC-4f65-9D91-7224C49458BB}">
                  <c15:layout/>
                  <c15:dlblFieldTable/>
                  <c15:showDataLabelsRange val="1"/>
                </c:ext>
              </c:extLst>
            </c:dLbl>
            <c:dLbl>
              <c:idx val="1"/>
              <c:layout/>
              <c:tx>
                <c:rich>
                  <a:bodyPr/>
                  <a:lstStyle/>
                  <a:p>
                    <a:fld id="{4075DDEC-5328-4CAC-AF3C-331530159244}"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2"/>
              <c:layout/>
              <c:tx>
                <c:rich>
                  <a:bodyPr/>
                  <a:lstStyle/>
                  <a:p>
                    <a:fld id="{9845F663-4F0E-402A-850A-47D193E73222}"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3"/>
              <c:layout/>
              <c:tx>
                <c:rich>
                  <a:bodyPr/>
                  <a:lstStyle/>
                  <a:p>
                    <a:fld id="{2D898C82-5B83-4078-B021-9333AFCA4765}"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4"/>
              <c:layout/>
              <c:tx>
                <c:rich>
                  <a:bodyPr/>
                  <a:lstStyle/>
                  <a:p>
                    <a:fld id="{87514573-5AC8-4B8F-B32E-B7CC8BB4B808}"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5"/>
              <c:layout/>
              <c:tx>
                <c:rich>
                  <a:bodyPr/>
                  <a:lstStyle/>
                  <a:p>
                    <a:fld id="{85FD4268-BB0C-4AC9-AFDF-CB53D2E23705}"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6"/>
              <c:layout/>
              <c:tx>
                <c:rich>
                  <a:bodyPr/>
                  <a:lstStyle/>
                  <a:p>
                    <a:fld id="{2E6BFC44-C44E-41D2-B589-A26B0CB72554}"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7"/>
              <c:layout/>
              <c:tx>
                <c:rich>
                  <a:bodyPr rot="0" spcFirstLastPara="1" vertOverflow="ellipsis" vert="horz" wrap="square" lIns="38100" tIns="19050" rIns="38100" bIns="19050" anchor="ctr" anchorCtr="1">
                    <a:noAutofit/>
                  </a:bodyPr>
                  <a:lstStyle/>
                  <a:p>
                    <a:pPr>
                      <a:defRPr sz="900" b="0" i="0" u="none" strike="noStrike" kern="1200" baseline="0">
                        <a:solidFill>
                          <a:schemeClr val="bg1"/>
                        </a:solidFill>
                        <a:latin typeface="+mn-lt"/>
                        <a:ea typeface="+mn-ea"/>
                        <a:cs typeface="+mn-cs"/>
                      </a:defRPr>
                    </a:pPr>
                    <a:r>
                      <a:rPr lang="en-US"/>
                      <a:t>57%</a:t>
                    </a:r>
                  </a:p>
                </c:rich>
              </c:tx>
              <c:spPr>
                <a:noFill/>
                <a:ln>
                  <a:noFill/>
                </a:ln>
                <a:effectLst/>
              </c:sp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7-ACAE-4A86-A78A-55C53FE09A24}"/>
                </c:ext>
                <c:ext xmlns:c15="http://schemas.microsoft.com/office/drawing/2012/chart" uri="{CE6537A1-D6FC-4f65-9D91-7224C49458BB}">
                  <c15:spPr xmlns:c15="http://schemas.microsoft.com/office/drawing/2012/chart">
                    <a:prstGeom prst="rect">
                      <a:avLst/>
                    </a:prstGeom>
                  </c15:spPr>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0"/>
            <c:showCatName val="0"/>
            <c:showSerName val="0"/>
            <c:showPercent val="0"/>
            <c:showBubbleSize val="0"/>
            <c:showLeaderLines val="0"/>
            <c:extLst xmlns:c16r2="http://schemas.microsoft.com/office/drawing/2015/06/chart">
              <c:ext xmlns:c15="http://schemas.microsoft.com/office/drawing/2012/chart" uri="{CE6537A1-D6FC-4f65-9D91-7224C49458BB}">
                <c15:layout/>
                <c15:showDataLabelsRange val="1"/>
                <c15:showLeaderLines val="1"/>
                <c15:leaderLines>
                  <c:spPr>
                    <a:ln w="9525" cap="flat" cmpd="sng" algn="ctr">
                      <a:solidFill>
                        <a:schemeClr val="tx1">
                          <a:lumMod val="35000"/>
                          <a:lumOff val="65000"/>
                        </a:schemeClr>
                      </a:solidFill>
                      <a:round/>
                    </a:ln>
                    <a:effectLst/>
                  </c:spPr>
                </c15:leaderLines>
              </c:ext>
            </c:extLst>
          </c:dLbls>
          <c:cat>
            <c:numRef>
              <c:f>'[1]Fig 1'!$B$28:$B$34</c:f>
              <c:numCache>
                <c:formatCode>General</c:formatCode>
                <c:ptCount val="7"/>
                <c:pt idx="0">
                  <c:v>2016</c:v>
                </c:pt>
                <c:pt idx="1">
                  <c:v>2017</c:v>
                </c:pt>
                <c:pt idx="2">
                  <c:v>2018</c:v>
                </c:pt>
                <c:pt idx="3">
                  <c:v>2019</c:v>
                </c:pt>
                <c:pt idx="4">
                  <c:v>2020</c:v>
                </c:pt>
                <c:pt idx="5">
                  <c:v>2021</c:v>
                </c:pt>
                <c:pt idx="6">
                  <c:v>2022</c:v>
                </c:pt>
              </c:numCache>
            </c:numRef>
          </c:cat>
          <c:val>
            <c:numRef>
              <c:f>'[1]Fig 1'!$D$28:$D$35</c:f>
              <c:numCache>
                <c:formatCode>General</c:formatCode>
                <c:ptCount val="8"/>
                <c:pt idx="0">
                  <c:v>95100</c:v>
                </c:pt>
                <c:pt idx="1">
                  <c:v>96400</c:v>
                </c:pt>
                <c:pt idx="2">
                  <c:v>104700</c:v>
                </c:pt>
                <c:pt idx="3">
                  <c:v>120300</c:v>
                </c:pt>
                <c:pt idx="4">
                  <c:v>132600</c:v>
                </c:pt>
                <c:pt idx="5">
                  <c:v>151700</c:v>
                </c:pt>
                <c:pt idx="6">
                  <c:v>177200</c:v>
                </c:pt>
                <c:pt idx="7">
                  <c:v>191700</c:v>
                </c:pt>
              </c:numCache>
            </c:numRef>
          </c:val>
          <c:extLst xmlns:c16r2="http://schemas.microsoft.com/office/drawing/2015/06/chart">
            <c:ext xmlns:c16="http://schemas.microsoft.com/office/drawing/2014/chart" uri="{C3380CC4-5D6E-409C-BE32-E72D297353CC}">
              <c16:uniqueId val="{00000008-ACAE-4A86-A78A-55C53FE09A24}"/>
            </c:ext>
            <c:ext xmlns:c15="http://schemas.microsoft.com/office/drawing/2012/chart" uri="{02D57815-91ED-43cb-92C2-25804820EDAC}">
              <c15:datalabelsRange>
                <c15:f>'Fig 1'!$F$28:$F$35</c15:f>
                <c15:dlblRangeCache>
                  <c:ptCount val="8"/>
                  <c:pt idx="0">
                    <c:v>44%</c:v>
                  </c:pt>
                  <c:pt idx="1">
                    <c:v>44%</c:v>
                  </c:pt>
                  <c:pt idx="2">
                    <c:v>44%</c:v>
                  </c:pt>
                  <c:pt idx="3">
                    <c:v>48%</c:v>
                  </c:pt>
                  <c:pt idx="4">
                    <c:v>53%</c:v>
                  </c:pt>
                  <c:pt idx="5">
                    <c:v>54%</c:v>
                  </c:pt>
                  <c:pt idx="6">
                    <c:v>55%</c:v>
                  </c:pt>
                  <c:pt idx="7">
                    <c:v>57%</c:v>
                  </c:pt>
                </c15:dlblRangeCache>
              </c15:datalabelsRange>
            </c:ext>
          </c:extLst>
        </c:ser>
        <c:ser>
          <c:idx val="2"/>
          <c:order val="2"/>
          <c:tx>
            <c:strRef>
              <c:f>'[1]Fig 1'!$E$27</c:f>
              <c:strCache>
                <c:ptCount val="1"/>
                <c:pt idx="0">
                  <c:v>dont autres coups et blessures volontaires</c:v>
                </c:pt>
              </c:strCache>
            </c:strRef>
          </c:tx>
          <c:spPr>
            <a:solidFill>
              <a:schemeClr val="accent2"/>
            </a:solidFill>
            <a:ln>
              <a:noFill/>
            </a:ln>
            <a:effectLst/>
          </c:spPr>
          <c:invertIfNegative val="0"/>
          <c:dLbls>
            <c:dLbl>
              <c:idx val="0"/>
              <c:layout/>
              <c:tx>
                <c:rich>
                  <a:bodyPr/>
                  <a:lstStyle/>
                  <a:p>
                    <a:fld id="{5F516039-8B7D-45BE-82A9-CE8164E17074}"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1"/>
              <c:layout/>
              <c:tx>
                <c:rich>
                  <a:bodyPr/>
                  <a:lstStyle/>
                  <a:p>
                    <a:fld id="{59783893-3A2C-4575-AFB9-F0AB2F2A45BE}"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2"/>
              <c:layout/>
              <c:tx>
                <c:rich>
                  <a:bodyPr/>
                  <a:lstStyle/>
                  <a:p>
                    <a:fld id="{29B242FA-092E-4FBA-80FC-3BB63E90D576}"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3"/>
              <c:layout/>
              <c:tx>
                <c:rich>
                  <a:bodyPr/>
                  <a:lstStyle/>
                  <a:p>
                    <a:fld id="{4D860252-4F48-4E67-B717-CCD439E13029}"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4"/>
              <c:layout/>
              <c:tx>
                <c:rich>
                  <a:bodyPr/>
                  <a:lstStyle/>
                  <a:p>
                    <a:fld id="{111335CF-B45D-4525-9EA0-083B5BAC5A16}"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5"/>
              <c:layout/>
              <c:tx>
                <c:rich>
                  <a:bodyPr/>
                  <a:lstStyle/>
                  <a:p>
                    <a:fld id="{D7F5374C-3D1F-4405-A854-F3F574108B28}"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6"/>
              <c:layout/>
              <c:tx>
                <c:rich>
                  <a:bodyPr/>
                  <a:lstStyle/>
                  <a:p>
                    <a:fld id="{E3FCFE95-9E65-457A-80C6-8F1D5DBF83D7}"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7"/>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43%</a:t>
                    </a:r>
                  </a:p>
                </c:rich>
              </c:tx>
              <c:spPr>
                <a:noFill/>
                <a:ln>
                  <a:noFill/>
                </a:ln>
                <a:effectLst/>
              </c:spP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0-ACAE-4A86-A78A-55C53FE09A24}"/>
                </c:ext>
                <c:ext xmlns:c15="http://schemas.microsoft.com/office/drawing/2012/chart" uri="{CE6537A1-D6FC-4f65-9D91-7224C49458BB}">
                  <c15:spPr xmlns:c15="http://schemas.microsoft.com/office/drawing/2012/chart">
                    <a:prstGeom prst="rect">
                      <a:avLst/>
                    </a:prstGeom>
                  </c15:spPr>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showLeaderLines val="0"/>
            <c:extLst xmlns:c16r2="http://schemas.microsoft.com/office/drawing/2015/06/chart">
              <c:ext xmlns:c15="http://schemas.microsoft.com/office/drawing/2012/chart" uri="{CE6537A1-D6FC-4f65-9D91-7224C49458BB}">
                <c15:layout/>
                <c15:showDataLabelsRange val="1"/>
                <c15:showLeaderLines val="1"/>
                <c15:leaderLines>
                  <c:spPr>
                    <a:ln w="9525" cap="flat" cmpd="sng" algn="ctr">
                      <a:solidFill>
                        <a:schemeClr val="tx1">
                          <a:lumMod val="35000"/>
                          <a:lumOff val="65000"/>
                        </a:schemeClr>
                      </a:solidFill>
                      <a:round/>
                    </a:ln>
                    <a:effectLst/>
                  </c:spPr>
                </c15:leaderLines>
              </c:ext>
            </c:extLst>
          </c:dLbls>
          <c:cat>
            <c:numRef>
              <c:f>'[1]Fig 1'!$B$28:$B$34</c:f>
              <c:numCache>
                <c:formatCode>General</c:formatCode>
                <c:ptCount val="7"/>
                <c:pt idx="0">
                  <c:v>2016</c:v>
                </c:pt>
                <c:pt idx="1">
                  <c:v>2017</c:v>
                </c:pt>
                <c:pt idx="2">
                  <c:v>2018</c:v>
                </c:pt>
                <c:pt idx="3">
                  <c:v>2019</c:v>
                </c:pt>
                <c:pt idx="4">
                  <c:v>2020</c:v>
                </c:pt>
                <c:pt idx="5">
                  <c:v>2021</c:v>
                </c:pt>
                <c:pt idx="6">
                  <c:v>2022</c:v>
                </c:pt>
              </c:numCache>
            </c:numRef>
          </c:cat>
          <c:val>
            <c:numRef>
              <c:f>'[1]Fig 1'!$E$28:$E$35</c:f>
              <c:numCache>
                <c:formatCode>General</c:formatCode>
                <c:ptCount val="8"/>
                <c:pt idx="0">
                  <c:v>119700</c:v>
                </c:pt>
                <c:pt idx="1">
                  <c:v>124400</c:v>
                </c:pt>
                <c:pt idx="2">
                  <c:v>130700</c:v>
                </c:pt>
                <c:pt idx="3">
                  <c:v>131500</c:v>
                </c:pt>
                <c:pt idx="4">
                  <c:v>119800</c:v>
                </c:pt>
                <c:pt idx="5">
                  <c:v>127400</c:v>
                </c:pt>
                <c:pt idx="6">
                  <c:v>143000</c:v>
                </c:pt>
                <c:pt idx="7">
                  <c:v>143200</c:v>
                </c:pt>
              </c:numCache>
            </c:numRef>
          </c:val>
          <c:extLst xmlns:c16r2="http://schemas.microsoft.com/office/drawing/2015/06/chart">
            <c:ext xmlns:c16="http://schemas.microsoft.com/office/drawing/2014/chart" uri="{C3380CC4-5D6E-409C-BE32-E72D297353CC}">
              <c16:uniqueId val="{00000011-ACAE-4A86-A78A-55C53FE09A24}"/>
            </c:ext>
            <c:ext xmlns:c15="http://schemas.microsoft.com/office/drawing/2012/chart" uri="{02D57815-91ED-43cb-92C2-25804820EDAC}">
              <c15:datalabelsRange>
                <c15:f>'Fig 1'!$G$28:$G$35</c15:f>
                <c15:dlblRangeCache>
                  <c:ptCount val="8"/>
                  <c:pt idx="0">
                    <c:v>56%</c:v>
                  </c:pt>
                  <c:pt idx="1">
                    <c:v>56%</c:v>
                  </c:pt>
                  <c:pt idx="2">
                    <c:v>56%</c:v>
                  </c:pt>
                  <c:pt idx="3">
                    <c:v>52%</c:v>
                  </c:pt>
                  <c:pt idx="4">
                    <c:v>47%</c:v>
                  </c:pt>
                  <c:pt idx="5">
                    <c:v>46%</c:v>
                  </c:pt>
                  <c:pt idx="6">
                    <c:v>45%</c:v>
                  </c:pt>
                  <c:pt idx="7">
                    <c:v>43%</c:v>
                  </c:pt>
                </c15:dlblRangeCache>
              </c15:datalabelsRange>
            </c:ext>
          </c:extLst>
        </c:ser>
        <c:dLbls>
          <c:showLegendKey val="0"/>
          <c:showVal val="0"/>
          <c:showCatName val="0"/>
          <c:showSerName val="0"/>
          <c:showPercent val="0"/>
          <c:showBubbleSize val="0"/>
        </c:dLbls>
        <c:gapWidth val="70"/>
        <c:overlap val="100"/>
        <c:axId val="826378784"/>
        <c:axId val="826392928"/>
      </c:barChart>
      <c:lineChart>
        <c:grouping val="standard"/>
        <c:varyColors val="0"/>
        <c:ser>
          <c:idx val="0"/>
          <c:order val="0"/>
          <c:tx>
            <c:strRef>
              <c:f>'[1]Fig 1'!$C$27</c:f>
              <c:strCache>
                <c:ptCount val="1"/>
                <c:pt idx="0">
                  <c:v>Ensemble des victimes de coups et blessures volontaires (sur personnes de 15 ans ou plus)</c:v>
                </c:pt>
              </c:strCache>
            </c:strRef>
          </c:tx>
          <c:spPr>
            <a:ln w="19050" cap="rnd">
              <a:solidFill>
                <a:schemeClr val="accent1"/>
              </a:solidFill>
              <a:round/>
            </a:ln>
            <a:effectLst/>
          </c:spPr>
          <c:marker>
            <c:symbol val="circle"/>
            <c:size val="7"/>
            <c:spPr>
              <a:solidFill>
                <a:schemeClr val="accent1"/>
              </a:solidFill>
              <a:ln w="9525">
                <a:solidFill>
                  <a:schemeClr val="accent1"/>
                </a:solidFill>
              </a:ln>
              <a:effectLst/>
            </c:spPr>
          </c:marker>
          <c:dLbls>
            <c:dLbl>
              <c:idx val="0"/>
              <c:layout>
                <c:manualLayout>
                  <c:x val="-4.0596211164036958E-2"/>
                  <c:y val="-5.189661684250587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CAE-4A86-A78A-55C53FE09A24}"/>
                </c:ext>
                <c:ext xmlns:c15="http://schemas.microsoft.com/office/drawing/2012/chart" uri="{CE6537A1-D6FC-4f65-9D91-7224C49458BB}">
                  <c15:layout/>
                </c:ext>
              </c:extLst>
            </c:dLbl>
            <c:dLbl>
              <c:idx val="1"/>
              <c:layout>
                <c:manualLayout>
                  <c:x val="-4.4586230769567928E-2"/>
                  <c:y val="-5.1785737167726179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3-ACAE-4A86-A78A-55C53FE09A24}"/>
                </c:ext>
                <c:ext xmlns:c15="http://schemas.microsoft.com/office/drawing/2012/chart" uri="{CE6537A1-D6FC-4f65-9D91-7224C49458BB}">
                  <c15:layout/>
                </c:ext>
              </c:extLst>
            </c:dLbl>
            <c:dLbl>
              <c:idx val="2"/>
              <c:layout>
                <c:manualLayout>
                  <c:x val="-5.1801011309312549E-2"/>
                  <c:y val="-4.0690041598665488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4-ACAE-4A86-A78A-55C53FE09A24}"/>
                </c:ext>
                <c:ext xmlns:c15="http://schemas.microsoft.com/office/drawing/2012/chart" uri="{CE6537A1-D6FC-4f65-9D91-7224C49458BB}">
                  <c15:layout/>
                </c:ext>
              </c:extLst>
            </c:dLbl>
            <c:dLbl>
              <c:idx val="3"/>
              <c:layout>
                <c:manualLayout>
                  <c:x val="-5.7831256192313871E-2"/>
                  <c:y val="-4.0295917374068964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5-ACAE-4A86-A78A-55C53FE09A24}"/>
                </c:ext>
                <c:ext xmlns:c15="http://schemas.microsoft.com/office/drawing/2012/chart" uri="{CE6537A1-D6FC-4f65-9D91-7224C49458BB}">
                  <c15:layout/>
                </c:ext>
              </c:extLst>
            </c:dLbl>
            <c:dLbl>
              <c:idx val="4"/>
              <c:layout>
                <c:manualLayout>
                  <c:x val="-4.6310999522388478E-2"/>
                  <c:y val="-4.069004159866552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6-ACAE-4A86-A78A-55C53FE09A24}"/>
                </c:ext>
                <c:ext xmlns:c15="http://schemas.microsoft.com/office/drawing/2012/chart" uri="{CE6537A1-D6FC-4f65-9D91-7224C49458BB}">
                  <c15:layout/>
                </c:ext>
              </c:extLst>
            </c:dLbl>
            <c:dLbl>
              <c:idx val="5"/>
              <c:layout>
                <c:manualLayout>
                  <c:x val="-6.509232398581756E-2"/>
                  <c:y val="-4.8271578023550588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7-ACAE-4A86-A78A-55C53FE09A24}"/>
                </c:ext>
                <c:ext xmlns:c15="http://schemas.microsoft.com/office/drawing/2012/chart" uri="{CE6537A1-D6FC-4f65-9D91-7224C49458BB}">
                  <c15:layout/>
                </c:ext>
              </c:extLst>
            </c:dLbl>
            <c:dLbl>
              <c:idx val="6"/>
              <c:layout>
                <c:manualLayout>
                  <c:x val="-3.1189083820662912E-2"/>
                  <c:y val="-4.2185137359796322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8-ACAE-4A86-A78A-55C53FE09A24}"/>
                </c:ext>
                <c:ext xmlns:c15="http://schemas.microsoft.com/office/drawing/2012/chart" uri="{CE6537A1-D6FC-4f65-9D91-7224C49458BB}">
                  <c15:layout/>
                </c:ext>
              </c:extLst>
            </c:dLbl>
            <c:dLbl>
              <c:idx val="7"/>
              <c:layout>
                <c:manualLayout>
                  <c:x val="-4.2768361089819525E-2"/>
                  <c:y val="-3.37413763810086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9-ACAE-4A86-A78A-55C53FE09A24}"/>
                </c:ex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b"/>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numRef>
              <c:f>'[1]Fig 1'!$B$28:$B$35</c:f>
              <c:numCache>
                <c:formatCode>General</c:formatCode>
                <c:ptCount val="8"/>
                <c:pt idx="0">
                  <c:v>2016</c:v>
                </c:pt>
                <c:pt idx="1">
                  <c:v>2017</c:v>
                </c:pt>
                <c:pt idx="2">
                  <c:v>2018</c:v>
                </c:pt>
                <c:pt idx="3">
                  <c:v>2019</c:v>
                </c:pt>
                <c:pt idx="4">
                  <c:v>2020</c:v>
                </c:pt>
                <c:pt idx="5">
                  <c:v>2021</c:v>
                </c:pt>
                <c:pt idx="6">
                  <c:v>2022</c:v>
                </c:pt>
                <c:pt idx="7">
                  <c:v>2023</c:v>
                </c:pt>
              </c:numCache>
            </c:numRef>
          </c:cat>
          <c:val>
            <c:numRef>
              <c:f>'[1]Fig 1'!$C$28:$C$35</c:f>
              <c:numCache>
                <c:formatCode>General</c:formatCode>
                <c:ptCount val="8"/>
                <c:pt idx="0">
                  <c:v>214700</c:v>
                </c:pt>
                <c:pt idx="1">
                  <c:v>220800</c:v>
                </c:pt>
                <c:pt idx="2">
                  <c:v>235400</c:v>
                </c:pt>
                <c:pt idx="3">
                  <c:v>251800</c:v>
                </c:pt>
                <c:pt idx="4">
                  <c:v>252400</c:v>
                </c:pt>
                <c:pt idx="5">
                  <c:v>279100</c:v>
                </c:pt>
                <c:pt idx="6">
                  <c:v>320200</c:v>
                </c:pt>
                <c:pt idx="7">
                  <c:v>334900</c:v>
                </c:pt>
              </c:numCache>
            </c:numRef>
          </c:val>
          <c:smooth val="0"/>
          <c:extLst xmlns:c16r2="http://schemas.microsoft.com/office/drawing/2015/06/chart">
            <c:ext xmlns:c16="http://schemas.microsoft.com/office/drawing/2014/chart" uri="{C3380CC4-5D6E-409C-BE32-E72D297353CC}">
              <c16:uniqueId val="{0000001A-ACAE-4A86-A78A-55C53FE09A24}"/>
            </c:ext>
          </c:extLst>
        </c:ser>
        <c:dLbls>
          <c:showLegendKey val="0"/>
          <c:showVal val="0"/>
          <c:showCatName val="0"/>
          <c:showSerName val="0"/>
          <c:showPercent val="0"/>
          <c:showBubbleSize val="0"/>
        </c:dLbls>
        <c:marker val="1"/>
        <c:smooth val="0"/>
        <c:axId val="826378784"/>
        <c:axId val="826392928"/>
      </c:lineChart>
      <c:catAx>
        <c:axId val="826378784"/>
        <c:scaling>
          <c:orientation val="minMax"/>
        </c:scaling>
        <c:delete val="0"/>
        <c:axPos val="b"/>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26392928"/>
        <c:crosses val="autoZero"/>
        <c:auto val="1"/>
        <c:lblAlgn val="ctr"/>
        <c:lblOffset val="100"/>
        <c:tickLblSkip val="1"/>
        <c:tickMarkSkip val="1"/>
        <c:noMultiLvlLbl val="1"/>
      </c:catAx>
      <c:valAx>
        <c:axId val="8263929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2637878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2329507792273411E-2"/>
          <c:y val="3.9985459832788076E-2"/>
          <c:w val="0.92879544502010858"/>
          <c:h val="0.65785040228750036"/>
        </c:manualLayout>
      </c:layout>
      <c:barChart>
        <c:barDir val="col"/>
        <c:grouping val="stacked"/>
        <c:varyColors val="0"/>
        <c:ser>
          <c:idx val="1"/>
          <c:order val="1"/>
          <c:tx>
            <c:strRef>
              <c:f>'Fig 2'!$C$19</c:f>
              <c:strCache>
                <c:ptCount val="1"/>
                <c:pt idx="0">
                  <c:v>dont CBV conjugales</c:v>
                </c:pt>
              </c:strCache>
            </c:strRef>
          </c:tx>
          <c:spPr>
            <a:solidFill>
              <a:schemeClr val="accent1"/>
            </a:solidFill>
            <a:ln>
              <a:noFill/>
            </a:ln>
            <a:effectLst/>
          </c:spPr>
          <c:invertIfNegative val="0"/>
          <c:cat>
            <c:numRef>
              <c:f>'[1]Fig 2'!$B$20:$B$25</c:f>
              <c:numCache>
                <c:formatCode>General</c:formatCode>
                <c:ptCount val="6"/>
                <c:pt idx="0">
                  <c:v>2017</c:v>
                </c:pt>
                <c:pt idx="1">
                  <c:v>2018</c:v>
                </c:pt>
                <c:pt idx="2">
                  <c:v>2019</c:v>
                </c:pt>
                <c:pt idx="3">
                  <c:v>2020</c:v>
                </c:pt>
                <c:pt idx="4">
                  <c:v>2021</c:v>
                </c:pt>
                <c:pt idx="5">
                  <c:v>2022</c:v>
                </c:pt>
              </c:numCache>
            </c:numRef>
          </c:cat>
          <c:val>
            <c:numRef>
              <c:f>'Fig 2'!$C$20:$C$26</c:f>
              <c:numCache>
                <c:formatCode>0.0</c:formatCode>
                <c:ptCount val="7"/>
                <c:pt idx="0">
                  <c:v>0.46576618537494174</c:v>
                </c:pt>
                <c:pt idx="1">
                  <c:v>3.1702898550724634</c:v>
                </c:pt>
                <c:pt idx="2">
                  <c:v>6.1172472387425669</c:v>
                </c:pt>
                <c:pt idx="3">
                  <c:v>4.6465448768864182</c:v>
                </c:pt>
                <c:pt idx="4">
                  <c:v>7.1711568938193349</c:v>
                </c:pt>
                <c:pt idx="5">
                  <c:v>8.4557506270154068</c:v>
                </c:pt>
                <c:pt idx="6">
                  <c:v>4.0287320424734538</c:v>
                </c:pt>
              </c:numCache>
            </c:numRef>
          </c:val>
          <c:extLst xmlns:c16r2="http://schemas.microsoft.com/office/drawing/2015/06/chart">
            <c:ext xmlns:c16="http://schemas.microsoft.com/office/drawing/2014/chart" uri="{C3380CC4-5D6E-409C-BE32-E72D297353CC}">
              <c16:uniqueId val="{00000000-E4BE-4E68-BD6D-3D86D22388B9}"/>
            </c:ext>
          </c:extLst>
        </c:ser>
        <c:ser>
          <c:idx val="3"/>
          <c:order val="2"/>
          <c:tx>
            <c:strRef>
              <c:f>'Fig 2'!$D$19</c:f>
              <c:strCache>
                <c:ptCount val="1"/>
                <c:pt idx="0">
                  <c:v>dont CBV intrafamiliaux hors conjugales</c:v>
                </c:pt>
              </c:strCache>
            </c:strRef>
          </c:tx>
          <c:spPr>
            <a:solidFill>
              <a:schemeClr val="accent2"/>
            </a:solidFill>
            <a:ln w="25400">
              <a:noFill/>
            </a:ln>
            <a:effectLst/>
          </c:spPr>
          <c:invertIfNegative val="0"/>
          <c:cat>
            <c:numRef>
              <c:f>'[1]Fig 2'!$B$20:$B$26</c:f>
              <c:numCache>
                <c:formatCode>General</c:formatCode>
                <c:ptCount val="7"/>
                <c:pt idx="0">
                  <c:v>2017</c:v>
                </c:pt>
                <c:pt idx="1">
                  <c:v>2018</c:v>
                </c:pt>
                <c:pt idx="2">
                  <c:v>2019</c:v>
                </c:pt>
                <c:pt idx="3">
                  <c:v>2020</c:v>
                </c:pt>
                <c:pt idx="4">
                  <c:v>2021</c:v>
                </c:pt>
                <c:pt idx="5">
                  <c:v>2022</c:v>
                </c:pt>
                <c:pt idx="6">
                  <c:v>2023</c:v>
                </c:pt>
              </c:numCache>
            </c:numRef>
          </c:cat>
          <c:val>
            <c:numRef>
              <c:f>'Fig 2'!$D$20:$D$26</c:f>
              <c:numCache>
                <c:formatCode>0.0</c:formatCode>
                <c:ptCount val="7"/>
                <c:pt idx="0">
                  <c:v>0.13972985561248255</c:v>
                </c:pt>
                <c:pt idx="1">
                  <c:v>0.58876811594202894</c:v>
                </c:pt>
                <c:pt idx="2">
                  <c:v>0.50977060322854717</c:v>
                </c:pt>
                <c:pt idx="3">
                  <c:v>0.23828435266084197</c:v>
                </c:pt>
                <c:pt idx="4">
                  <c:v>0.39619651347068152</c:v>
                </c:pt>
                <c:pt idx="5">
                  <c:v>0.68075958437835904</c:v>
                </c:pt>
                <c:pt idx="6">
                  <c:v>0.49968769519050588</c:v>
                </c:pt>
              </c:numCache>
            </c:numRef>
          </c:val>
          <c:extLst xmlns:c16r2="http://schemas.microsoft.com/office/drawing/2015/06/chart">
            <c:ext xmlns:c16="http://schemas.microsoft.com/office/drawing/2014/chart" uri="{C3380CC4-5D6E-409C-BE32-E72D297353CC}">
              <c16:uniqueId val="{00000002-E4BE-4E68-BD6D-3D86D22388B9}"/>
            </c:ext>
          </c:extLst>
        </c:ser>
        <c:ser>
          <c:idx val="2"/>
          <c:order val="3"/>
          <c:tx>
            <c:strRef>
              <c:f>'Fig 2'!$E$19</c:f>
              <c:strCache>
                <c:ptCount val="1"/>
                <c:pt idx="0">
                  <c:v>dont autres coups et blessures volontaires</c:v>
                </c:pt>
              </c:strCache>
            </c:strRef>
          </c:tx>
          <c:spPr>
            <a:solidFill>
              <a:schemeClr val="bg1">
                <a:lumMod val="50000"/>
              </a:schemeClr>
            </a:solidFill>
            <a:ln>
              <a:noFill/>
            </a:ln>
            <a:effectLst/>
          </c:spPr>
          <c:invertIfNegative val="0"/>
          <c:cat>
            <c:numRef>
              <c:f>'[1]Fig 2'!$B$20:$B$25</c:f>
              <c:numCache>
                <c:formatCode>General</c:formatCode>
                <c:ptCount val="6"/>
                <c:pt idx="0">
                  <c:v>2017</c:v>
                </c:pt>
                <c:pt idx="1">
                  <c:v>2018</c:v>
                </c:pt>
                <c:pt idx="2">
                  <c:v>2019</c:v>
                </c:pt>
                <c:pt idx="3">
                  <c:v>2020</c:v>
                </c:pt>
                <c:pt idx="4">
                  <c:v>2021</c:v>
                </c:pt>
                <c:pt idx="5">
                  <c:v>2022</c:v>
                </c:pt>
              </c:numCache>
            </c:numRef>
          </c:cat>
          <c:val>
            <c:numRef>
              <c:f>'Fig 2'!$E$20:$E$26</c:f>
              <c:numCache>
                <c:formatCode>0.0</c:formatCode>
                <c:ptCount val="7"/>
                <c:pt idx="0">
                  <c:v>2.1891010712622263</c:v>
                </c:pt>
                <c:pt idx="1">
                  <c:v>2.8532608695652177</c:v>
                </c:pt>
                <c:pt idx="2">
                  <c:v>0.33984706881903148</c:v>
                </c:pt>
                <c:pt idx="3">
                  <c:v>-4.6465448768864182</c:v>
                </c:pt>
                <c:pt idx="4">
                  <c:v>3.0110935023771792</c:v>
                </c:pt>
                <c:pt idx="5">
                  <c:v>5.5893944822644208</c:v>
                </c:pt>
                <c:pt idx="6">
                  <c:v>6.2460961898813235E-2</c:v>
                </c:pt>
              </c:numCache>
            </c:numRef>
          </c:val>
          <c:extLst xmlns:c16r2="http://schemas.microsoft.com/office/drawing/2015/06/chart">
            <c:ext xmlns:c16="http://schemas.microsoft.com/office/drawing/2014/chart" uri="{C3380CC4-5D6E-409C-BE32-E72D297353CC}">
              <c16:uniqueId val="{00000001-E4BE-4E68-BD6D-3D86D22388B9}"/>
            </c:ext>
          </c:extLst>
        </c:ser>
        <c:dLbls>
          <c:showLegendKey val="0"/>
          <c:showVal val="0"/>
          <c:showCatName val="0"/>
          <c:showSerName val="0"/>
          <c:showPercent val="0"/>
          <c:showBubbleSize val="0"/>
        </c:dLbls>
        <c:gapWidth val="150"/>
        <c:overlap val="100"/>
        <c:axId val="826379328"/>
        <c:axId val="826388032"/>
      </c:barChart>
      <c:lineChart>
        <c:grouping val="standard"/>
        <c:varyColors val="0"/>
        <c:ser>
          <c:idx val="0"/>
          <c:order val="0"/>
          <c:tx>
            <c:strRef>
              <c:f>'Fig 2'!$F$19</c:f>
              <c:strCache>
                <c:ptCount val="1"/>
                <c:pt idx="0">
                  <c:v>Ensemble des victimes de coups et blessures volontaires (sur personne de 15 ans ou plus)</c:v>
                </c:pt>
              </c:strCache>
            </c:strRef>
          </c:tx>
          <c:spPr>
            <a:ln w="28575" cap="rnd">
              <a:noFill/>
              <a:round/>
            </a:ln>
            <a:effectLst/>
          </c:spPr>
          <c:marker>
            <c:symbol val="diamond"/>
            <c:size val="9"/>
            <c:spPr>
              <a:solidFill>
                <a:schemeClr val="bg1"/>
              </a:solidFill>
              <a:ln w="25400">
                <a:solidFill>
                  <a:schemeClr val="tx1"/>
                </a:solidFill>
              </a:ln>
              <a:effectLst/>
            </c:spPr>
          </c:marker>
          <c:dLbls>
            <c:dLbl>
              <c:idx val="3"/>
              <c:layout/>
              <c:tx>
                <c:rich>
                  <a:bodyPr/>
                  <a:lstStyle/>
                  <a:p>
                    <a:fld id="{D1E98289-C52F-4120-B8DF-C6C5FB124591}" type="VALUE">
                      <a:rPr lang="en-US">
                        <a:solidFill>
                          <a:schemeClr val="bg1"/>
                        </a:solidFill>
                      </a:rPr>
                      <a:pPr/>
                      <a:t>[VALEUR]</a:t>
                    </a:fld>
                    <a:endParaRPr lang="fr-FR"/>
                  </a:p>
                </c:rich>
              </c:tx>
              <c:dLblPos val="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E4BE-4E68-BD6D-3D86D22388B9}"/>
                </c:ext>
                <c:ext xmlns:c15="http://schemas.microsoft.com/office/drawing/2012/chart" uri="{CE6537A1-D6FC-4f65-9D91-7224C49458BB}">
                  <c15:layout/>
                  <c15:dlblFieldTable/>
                  <c15:showDataLabelsRange val="0"/>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2">
                        <a:lumMod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'[1]Fig 2'!$B$20:$B$26</c:f>
              <c:numCache>
                <c:formatCode>General</c:formatCode>
                <c:ptCount val="7"/>
                <c:pt idx="0">
                  <c:v>2017</c:v>
                </c:pt>
                <c:pt idx="1">
                  <c:v>2018</c:v>
                </c:pt>
                <c:pt idx="2">
                  <c:v>2019</c:v>
                </c:pt>
                <c:pt idx="3">
                  <c:v>2020</c:v>
                </c:pt>
                <c:pt idx="4">
                  <c:v>2021</c:v>
                </c:pt>
                <c:pt idx="5">
                  <c:v>2022</c:v>
                </c:pt>
                <c:pt idx="6">
                  <c:v>2023</c:v>
                </c:pt>
              </c:numCache>
            </c:numRef>
          </c:cat>
          <c:val>
            <c:numRef>
              <c:f>'Fig 2'!$F$20:$F$26</c:f>
              <c:numCache>
                <c:formatCode>[Black][&gt;=0.5]\+#\ ##0.0;[Black][&lt;=-0.5]\-#\ ##0.0;[Black]#\ ##0.0</c:formatCode>
                <c:ptCount val="7"/>
                <c:pt idx="0">
                  <c:v>2.841173730787145</c:v>
                </c:pt>
                <c:pt idx="1">
                  <c:v>6.61231884057971</c:v>
                </c:pt>
                <c:pt idx="2">
                  <c:v>6.9668649107901448</c:v>
                </c:pt>
                <c:pt idx="3">
                  <c:v>0.23828435266084197</c:v>
                </c:pt>
                <c:pt idx="4">
                  <c:v>10.578446909667196</c:v>
                </c:pt>
                <c:pt idx="5">
                  <c:v>14.725904693658187</c:v>
                </c:pt>
                <c:pt idx="6">
                  <c:v>4.5908806995627733</c:v>
                </c:pt>
              </c:numCache>
            </c:numRef>
          </c:val>
          <c:smooth val="0"/>
          <c:extLst xmlns:c16r2="http://schemas.microsoft.com/office/drawing/2015/06/chart">
            <c:ext xmlns:c16="http://schemas.microsoft.com/office/drawing/2014/chart" uri="{C3380CC4-5D6E-409C-BE32-E72D297353CC}">
              <c16:uniqueId val="{00000004-E4BE-4E68-BD6D-3D86D22388B9}"/>
            </c:ext>
          </c:extLst>
        </c:ser>
        <c:dLbls>
          <c:showLegendKey val="0"/>
          <c:showVal val="0"/>
          <c:showCatName val="0"/>
          <c:showSerName val="0"/>
          <c:showPercent val="0"/>
          <c:showBubbleSize val="0"/>
        </c:dLbls>
        <c:marker val="1"/>
        <c:smooth val="0"/>
        <c:axId val="826379328"/>
        <c:axId val="826388032"/>
      </c:lineChart>
      <c:catAx>
        <c:axId val="826379328"/>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26388032"/>
        <c:crosses val="autoZero"/>
        <c:auto val="1"/>
        <c:lblAlgn val="ctr"/>
        <c:lblOffset val="100"/>
        <c:noMultiLvlLbl val="0"/>
      </c:catAx>
      <c:valAx>
        <c:axId val="8263880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26379328"/>
        <c:crosses val="autoZero"/>
        <c:crossBetween val="between"/>
      </c:valAx>
      <c:spPr>
        <a:noFill/>
        <a:ln>
          <a:noFill/>
        </a:ln>
        <a:effectLst/>
      </c:spPr>
    </c:plotArea>
    <c:legend>
      <c:legendPos val="b"/>
      <c:layout>
        <c:manualLayout>
          <c:xMode val="edge"/>
          <c:yMode val="edge"/>
          <c:x val="6.5067290424729293E-2"/>
          <c:y val="0.76878908313489247"/>
          <c:w val="0.84267522607244949"/>
          <c:h val="0.2066236320038498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4917907799087718E-2"/>
          <c:y val="2.3465167034466852E-2"/>
          <c:w val="0.94375520881258779"/>
          <c:h val="0.68318148713086257"/>
        </c:manualLayout>
      </c:layout>
      <c:lineChart>
        <c:grouping val="standard"/>
        <c:varyColors val="0"/>
        <c:ser>
          <c:idx val="1"/>
          <c:order val="0"/>
          <c:tx>
            <c:strRef>
              <c:f>'[1]Fig 3'!$E$30</c:f>
              <c:strCache>
                <c:ptCount val="1"/>
                <c:pt idx="0">
                  <c:v>Femmes</c:v>
                </c:pt>
              </c:strCache>
            </c:strRef>
          </c:tx>
          <c:spPr>
            <a:ln w="28575" cap="rnd">
              <a:solidFill>
                <a:schemeClr val="accent1"/>
              </a:solidFill>
              <a:round/>
            </a:ln>
            <a:effectLst/>
          </c:spPr>
          <c:marker>
            <c:symbol val="none"/>
          </c:marker>
          <c:cat>
            <c:strRef>
              <c:f>'[1]Fig 3'!$D$31:$D$44</c:f>
              <c:strCache>
                <c:ptCount val="14"/>
                <c:pt idx="0">
                  <c:v>15 à 17 ans</c:v>
                </c:pt>
                <c:pt idx="1">
                  <c:v>18 à 19 ans</c:v>
                </c:pt>
                <c:pt idx="2">
                  <c:v>20 à 24 ans</c:v>
                </c:pt>
                <c:pt idx="3">
                  <c:v>25 à 29 ans</c:v>
                </c:pt>
                <c:pt idx="4">
                  <c:v>30 à 34 ans</c:v>
                </c:pt>
                <c:pt idx="5">
                  <c:v>35 à 39 ans</c:v>
                </c:pt>
                <c:pt idx="6">
                  <c:v>40 à 44 ans</c:v>
                </c:pt>
                <c:pt idx="7">
                  <c:v>45 à 49 ans</c:v>
                </c:pt>
                <c:pt idx="8">
                  <c:v>50 à 54 ans</c:v>
                </c:pt>
                <c:pt idx="9">
                  <c:v>55 à 59 ans</c:v>
                </c:pt>
                <c:pt idx="10">
                  <c:v>60 à 64 ans</c:v>
                </c:pt>
                <c:pt idx="11">
                  <c:v>65 à 69 ans</c:v>
                </c:pt>
                <c:pt idx="12">
                  <c:v>70 à 74 ans</c:v>
                </c:pt>
                <c:pt idx="13">
                  <c:v>75 ans ou plus</c:v>
                </c:pt>
              </c:strCache>
            </c:strRef>
          </c:cat>
          <c:val>
            <c:numRef>
              <c:f>'[1]Fig 3'!$E$31:$E$44</c:f>
              <c:numCache>
                <c:formatCode>General</c:formatCode>
                <c:ptCount val="14"/>
                <c:pt idx="0">
                  <c:v>6.6044999999999998</c:v>
                </c:pt>
                <c:pt idx="1">
                  <c:v>11.41311</c:v>
                </c:pt>
                <c:pt idx="2">
                  <c:v>14.98691</c:v>
                </c:pt>
                <c:pt idx="3">
                  <c:v>15.51004</c:v>
                </c:pt>
                <c:pt idx="4">
                  <c:v>14.507210000000001</c:v>
                </c:pt>
                <c:pt idx="5">
                  <c:v>12.75826</c:v>
                </c:pt>
                <c:pt idx="6">
                  <c:v>9.8057940000000006</c:v>
                </c:pt>
                <c:pt idx="7">
                  <c:v>7.4053810000000002</c:v>
                </c:pt>
                <c:pt idx="8">
                  <c:v>4.9211660000000004</c:v>
                </c:pt>
                <c:pt idx="9">
                  <c:v>3.0555300000000001</c:v>
                </c:pt>
                <c:pt idx="10">
                  <c:v>1.841518</c:v>
                </c:pt>
                <c:pt idx="11">
                  <c:v>1.376315</c:v>
                </c:pt>
                <c:pt idx="12">
                  <c:v>1.070087</c:v>
                </c:pt>
                <c:pt idx="13">
                  <c:v>0.73384300000000002</c:v>
                </c:pt>
              </c:numCache>
            </c:numRef>
          </c:val>
          <c:smooth val="0"/>
          <c:extLst xmlns:c16r2="http://schemas.microsoft.com/office/drawing/2015/06/chart">
            <c:ext xmlns:c16="http://schemas.microsoft.com/office/drawing/2014/chart" uri="{C3380CC4-5D6E-409C-BE32-E72D297353CC}">
              <c16:uniqueId val="{00000001-B8D5-408C-B0A4-6605A03164CC}"/>
            </c:ext>
          </c:extLst>
        </c:ser>
        <c:ser>
          <c:idx val="0"/>
          <c:order val="1"/>
          <c:tx>
            <c:strRef>
              <c:f>'[1]Fig 3'!$F$30</c:f>
              <c:strCache>
                <c:ptCount val="1"/>
                <c:pt idx="0">
                  <c:v>Hommes</c:v>
                </c:pt>
              </c:strCache>
            </c:strRef>
          </c:tx>
          <c:spPr>
            <a:ln w="28575" cap="rnd">
              <a:solidFill>
                <a:schemeClr val="accent2"/>
              </a:solidFill>
              <a:round/>
            </a:ln>
            <a:effectLst/>
          </c:spPr>
          <c:marker>
            <c:symbol val="none"/>
          </c:marker>
          <c:cat>
            <c:strRef>
              <c:f>'[1]Fig 3'!$D$31:$D$44</c:f>
              <c:strCache>
                <c:ptCount val="14"/>
                <c:pt idx="0">
                  <c:v>15 à 17 ans</c:v>
                </c:pt>
                <c:pt idx="1">
                  <c:v>18 à 19 ans</c:v>
                </c:pt>
                <c:pt idx="2">
                  <c:v>20 à 24 ans</c:v>
                </c:pt>
                <c:pt idx="3">
                  <c:v>25 à 29 ans</c:v>
                </c:pt>
                <c:pt idx="4">
                  <c:v>30 à 34 ans</c:v>
                </c:pt>
                <c:pt idx="5">
                  <c:v>35 à 39 ans</c:v>
                </c:pt>
                <c:pt idx="6">
                  <c:v>40 à 44 ans</c:v>
                </c:pt>
                <c:pt idx="7">
                  <c:v>45 à 49 ans</c:v>
                </c:pt>
                <c:pt idx="8">
                  <c:v>50 à 54 ans</c:v>
                </c:pt>
                <c:pt idx="9">
                  <c:v>55 à 59 ans</c:v>
                </c:pt>
                <c:pt idx="10">
                  <c:v>60 à 64 ans</c:v>
                </c:pt>
                <c:pt idx="11">
                  <c:v>65 à 69 ans</c:v>
                </c:pt>
                <c:pt idx="12">
                  <c:v>70 à 74 ans</c:v>
                </c:pt>
                <c:pt idx="13">
                  <c:v>75 ans ou plus</c:v>
                </c:pt>
              </c:strCache>
            </c:strRef>
          </c:cat>
          <c:val>
            <c:numRef>
              <c:f>'[1]Fig 3'!$F$31:$F$44</c:f>
              <c:numCache>
                <c:formatCode>General</c:formatCode>
                <c:ptCount val="14"/>
                <c:pt idx="0">
                  <c:v>7.9555709999999999</c:v>
                </c:pt>
                <c:pt idx="1">
                  <c:v>7.9676650000000002</c:v>
                </c:pt>
                <c:pt idx="2">
                  <c:v>8.3908729999999991</c:v>
                </c:pt>
                <c:pt idx="3">
                  <c:v>7.9843710000000003</c:v>
                </c:pt>
                <c:pt idx="4">
                  <c:v>7.903829</c:v>
                </c:pt>
                <c:pt idx="5">
                  <c:v>7.3905609999999999</c:v>
                </c:pt>
                <c:pt idx="6">
                  <c:v>6.4320510000000004</c:v>
                </c:pt>
                <c:pt idx="7">
                  <c:v>5.2879060000000004</c:v>
                </c:pt>
                <c:pt idx="8">
                  <c:v>3.9679799999999998</c:v>
                </c:pt>
                <c:pt idx="9">
                  <c:v>2.9897420000000001</c:v>
                </c:pt>
                <c:pt idx="10">
                  <c:v>1.93075</c:v>
                </c:pt>
                <c:pt idx="11">
                  <c:v>1.2971630000000001</c:v>
                </c:pt>
                <c:pt idx="12">
                  <c:v>1.044351</c:v>
                </c:pt>
                <c:pt idx="13">
                  <c:v>0.69500099999999998</c:v>
                </c:pt>
              </c:numCache>
            </c:numRef>
          </c:val>
          <c:smooth val="0"/>
          <c:extLst xmlns:c16r2="http://schemas.microsoft.com/office/drawing/2015/06/chart">
            <c:ext xmlns:c16="http://schemas.microsoft.com/office/drawing/2014/chart" uri="{C3380CC4-5D6E-409C-BE32-E72D297353CC}">
              <c16:uniqueId val="{00000000-B8D5-408C-B0A4-6605A03164CC}"/>
            </c:ext>
          </c:extLst>
        </c:ser>
        <c:ser>
          <c:idx val="2"/>
          <c:order val="2"/>
          <c:tx>
            <c:strRef>
              <c:f>'[1]Fig 3'!$G$30</c:f>
              <c:strCache>
                <c:ptCount val="1"/>
                <c:pt idx="0">
                  <c:v>Femmes - violences intrefamiliales</c:v>
                </c:pt>
              </c:strCache>
            </c:strRef>
          </c:tx>
          <c:spPr>
            <a:ln w="28575" cap="rnd">
              <a:solidFill>
                <a:schemeClr val="accent1"/>
              </a:solidFill>
              <a:prstDash val="sysDash"/>
              <a:round/>
            </a:ln>
            <a:effectLst/>
          </c:spPr>
          <c:marker>
            <c:symbol val="none"/>
          </c:marker>
          <c:cat>
            <c:strRef>
              <c:f>'[1]Fig 3'!$D$31:$D$44</c:f>
              <c:strCache>
                <c:ptCount val="14"/>
                <c:pt idx="0">
                  <c:v>15 à 17 ans</c:v>
                </c:pt>
                <c:pt idx="1">
                  <c:v>18 à 19 ans</c:v>
                </c:pt>
                <c:pt idx="2">
                  <c:v>20 à 24 ans</c:v>
                </c:pt>
                <c:pt idx="3">
                  <c:v>25 à 29 ans</c:v>
                </c:pt>
                <c:pt idx="4">
                  <c:v>30 à 34 ans</c:v>
                </c:pt>
                <c:pt idx="5">
                  <c:v>35 à 39 ans</c:v>
                </c:pt>
                <c:pt idx="6">
                  <c:v>40 à 44 ans</c:v>
                </c:pt>
                <c:pt idx="7">
                  <c:v>45 à 49 ans</c:v>
                </c:pt>
                <c:pt idx="8">
                  <c:v>50 à 54 ans</c:v>
                </c:pt>
                <c:pt idx="9">
                  <c:v>55 à 59 ans</c:v>
                </c:pt>
                <c:pt idx="10">
                  <c:v>60 à 64 ans</c:v>
                </c:pt>
                <c:pt idx="11">
                  <c:v>65 à 69 ans</c:v>
                </c:pt>
                <c:pt idx="12">
                  <c:v>70 à 74 ans</c:v>
                </c:pt>
                <c:pt idx="13">
                  <c:v>75 ans ou plus</c:v>
                </c:pt>
              </c:strCache>
            </c:strRef>
          </c:cat>
          <c:val>
            <c:numRef>
              <c:f>'[1]Fig 3'!$G$31:$G$44</c:f>
              <c:numCache>
                <c:formatCode>General</c:formatCode>
                <c:ptCount val="14"/>
                <c:pt idx="0">
                  <c:v>3.4100739999999998</c:v>
                </c:pt>
                <c:pt idx="1">
                  <c:v>7.8933650000000002</c:v>
                </c:pt>
                <c:pt idx="2">
                  <c:v>11.27722</c:v>
                </c:pt>
                <c:pt idx="3">
                  <c:v>12.502459999999999</c:v>
                </c:pt>
                <c:pt idx="4">
                  <c:v>12.10417</c:v>
                </c:pt>
                <c:pt idx="5">
                  <c:v>10.70091</c:v>
                </c:pt>
                <c:pt idx="6">
                  <c:v>8.0092060000000007</c:v>
                </c:pt>
                <c:pt idx="7">
                  <c:v>5.7579399999999996</c:v>
                </c:pt>
                <c:pt idx="8">
                  <c:v>3.6371190000000002</c:v>
                </c:pt>
                <c:pt idx="9">
                  <c:v>2.1334469999999999</c:v>
                </c:pt>
                <c:pt idx="10">
                  <c:v>1.2877529999999999</c:v>
                </c:pt>
                <c:pt idx="11">
                  <c:v>0.99121400000000004</c:v>
                </c:pt>
                <c:pt idx="12">
                  <c:v>0.76441999999999999</c:v>
                </c:pt>
                <c:pt idx="13">
                  <c:v>0.47515099999999999</c:v>
                </c:pt>
              </c:numCache>
            </c:numRef>
          </c:val>
          <c:smooth val="0"/>
          <c:extLst xmlns:c16r2="http://schemas.microsoft.com/office/drawing/2015/06/chart">
            <c:ext xmlns:c16="http://schemas.microsoft.com/office/drawing/2014/chart" uri="{C3380CC4-5D6E-409C-BE32-E72D297353CC}">
              <c16:uniqueId val="{00000003-B8D5-408C-B0A4-6605A03164CC}"/>
            </c:ext>
          </c:extLst>
        </c:ser>
        <c:ser>
          <c:idx val="3"/>
          <c:order val="3"/>
          <c:tx>
            <c:strRef>
              <c:f>'[1]Fig 3'!$H$30</c:f>
              <c:strCache>
                <c:ptCount val="1"/>
                <c:pt idx="0">
                  <c:v>Hommes - violences intrefamiliales</c:v>
                </c:pt>
              </c:strCache>
            </c:strRef>
          </c:tx>
          <c:spPr>
            <a:ln w="28575" cap="rnd">
              <a:solidFill>
                <a:schemeClr val="accent2"/>
              </a:solidFill>
              <a:prstDash val="sysDash"/>
              <a:round/>
            </a:ln>
            <a:effectLst/>
          </c:spPr>
          <c:marker>
            <c:symbol val="none"/>
          </c:marker>
          <c:cat>
            <c:strRef>
              <c:f>'[1]Fig 3'!$D$31:$D$44</c:f>
              <c:strCache>
                <c:ptCount val="14"/>
                <c:pt idx="0">
                  <c:v>15 à 17 ans</c:v>
                </c:pt>
                <c:pt idx="1">
                  <c:v>18 à 19 ans</c:v>
                </c:pt>
                <c:pt idx="2">
                  <c:v>20 à 24 ans</c:v>
                </c:pt>
                <c:pt idx="3">
                  <c:v>25 à 29 ans</c:v>
                </c:pt>
                <c:pt idx="4">
                  <c:v>30 à 34 ans</c:v>
                </c:pt>
                <c:pt idx="5">
                  <c:v>35 à 39 ans</c:v>
                </c:pt>
                <c:pt idx="6">
                  <c:v>40 à 44 ans</c:v>
                </c:pt>
                <c:pt idx="7">
                  <c:v>45 à 49 ans</c:v>
                </c:pt>
                <c:pt idx="8">
                  <c:v>50 à 54 ans</c:v>
                </c:pt>
                <c:pt idx="9">
                  <c:v>55 à 59 ans</c:v>
                </c:pt>
                <c:pt idx="10">
                  <c:v>60 à 64 ans</c:v>
                </c:pt>
                <c:pt idx="11">
                  <c:v>65 à 69 ans</c:v>
                </c:pt>
                <c:pt idx="12">
                  <c:v>70 à 74 ans</c:v>
                </c:pt>
                <c:pt idx="13">
                  <c:v>75 ans ou plus</c:v>
                </c:pt>
              </c:strCache>
            </c:strRef>
          </c:cat>
          <c:val>
            <c:numRef>
              <c:f>'[1]Fig 3'!$H$31:$H$44</c:f>
              <c:numCache>
                <c:formatCode>General</c:formatCode>
                <c:ptCount val="14"/>
                <c:pt idx="0">
                  <c:v>0.88444800000000001</c:v>
                </c:pt>
                <c:pt idx="1">
                  <c:v>0.97158199999999995</c:v>
                </c:pt>
                <c:pt idx="2">
                  <c:v>1.4678100000000001</c:v>
                </c:pt>
                <c:pt idx="3">
                  <c:v>2.0282809999999998</c:v>
                </c:pt>
                <c:pt idx="4">
                  <c:v>2.4474089999999999</c:v>
                </c:pt>
                <c:pt idx="5">
                  <c:v>2.4480300000000002</c:v>
                </c:pt>
                <c:pt idx="6">
                  <c:v>2.1534849999999999</c:v>
                </c:pt>
                <c:pt idx="7">
                  <c:v>1.639319</c:v>
                </c:pt>
                <c:pt idx="8">
                  <c:v>1.20427</c:v>
                </c:pt>
                <c:pt idx="9">
                  <c:v>0.90071999999999997</c:v>
                </c:pt>
                <c:pt idx="10">
                  <c:v>0.63430600000000004</c:v>
                </c:pt>
                <c:pt idx="11">
                  <c:v>0.45357199999999998</c:v>
                </c:pt>
                <c:pt idx="12">
                  <c:v>0.38304700000000003</c:v>
                </c:pt>
                <c:pt idx="13">
                  <c:v>0.285416</c:v>
                </c:pt>
              </c:numCache>
            </c:numRef>
          </c:val>
          <c:smooth val="0"/>
          <c:extLst xmlns:c16r2="http://schemas.microsoft.com/office/drawing/2015/06/chart">
            <c:ext xmlns:c16="http://schemas.microsoft.com/office/drawing/2014/chart" uri="{C3380CC4-5D6E-409C-BE32-E72D297353CC}">
              <c16:uniqueId val="{00000002-B8D5-408C-B0A4-6605A03164CC}"/>
            </c:ext>
          </c:extLst>
        </c:ser>
        <c:ser>
          <c:idx val="4"/>
          <c:order val="4"/>
          <c:tx>
            <c:strRef>
              <c:f>'Fig 3'!$I$29</c:f>
              <c:strCache>
                <c:ptCount val="1"/>
                <c:pt idx="0">
                  <c:v>Femmes - CBV hors violences intrafamiliales</c:v>
                </c:pt>
              </c:strCache>
            </c:strRef>
          </c:tx>
          <c:spPr>
            <a:ln w="28575" cap="rnd">
              <a:solidFill>
                <a:schemeClr val="accent1"/>
              </a:solidFill>
              <a:prstDash val="sysDot"/>
              <a:round/>
            </a:ln>
            <a:effectLst/>
          </c:spPr>
          <c:marker>
            <c:symbol val="none"/>
          </c:marker>
          <c:val>
            <c:numRef>
              <c:f>'Fig 3'!$I$30:$I$43</c:f>
              <c:numCache>
                <c:formatCode>0.0</c:formatCode>
                <c:ptCount val="14"/>
                <c:pt idx="0">
                  <c:v>3.194426</c:v>
                </c:pt>
                <c:pt idx="1">
                  <c:v>3.5197449999999995</c:v>
                </c:pt>
                <c:pt idx="2">
                  <c:v>3.7096900000000002</c:v>
                </c:pt>
                <c:pt idx="3">
                  <c:v>3.0075800000000008</c:v>
                </c:pt>
                <c:pt idx="4">
                  <c:v>2.4030400000000007</c:v>
                </c:pt>
                <c:pt idx="5">
                  <c:v>2.0573499999999996</c:v>
                </c:pt>
                <c:pt idx="6">
                  <c:v>1.7965879999999999</c:v>
                </c:pt>
                <c:pt idx="7">
                  <c:v>1.6474410000000006</c:v>
                </c:pt>
                <c:pt idx="8">
                  <c:v>1.2840470000000002</c:v>
                </c:pt>
                <c:pt idx="9">
                  <c:v>0.92208300000000021</c:v>
                </c:pt>
                <c:pt idx="10">
                  <c:v>0.55376500000000006</c:v>
                </c:pt>
                <c:pt idx="11">
                  <c:v>0.38510099999999992</c:v>
                </c:pt>
                <c:pt idx="12">
                  <c:v>0.30566700000000002</c:v>
                </c:pt>
                <c:pt idx="13">
                  <c:v>0.25869200000000003</c:v>
                </c:pt>
              </c:numCache>
            </c:numRef>
          </c:val>
          <c:smooth val="0"/>
        </c:ser>
        <c:ser>
          <c:idx val="5"/>
          <c:order val="5"/>
          <c:tx>
            <c:strRef>
              <c:f>'Fig 3'!$J$29</c:f>
              <c:strCache>
                <c:ptCount val="1"/>
                <c:pt idx="0">
                  <c:v>Hommes - CBV hors violences intrafamiliales</c:v>
                </c:pt>
              </c:strCache>
            </c:strRef>
          </c:tx>
          <c:spPr>
            <a:ln w="28575" cap="rnd">
              <a:solidFill>
                <a:schemeClr val="accent2"/>
              </a:solidFill>
              <a:prstDash val="sysDot"/>
              <a:round/>
            </a:ln>
            <a:effectLst/>
          </c:spPr>
          <c:marker>
            <c:symbol val="none"/>
          </c:marker>
          <c:val>
            <c:numRef>
              <c:f>'Fig 3'!$J$30:$J$43</c:f>
              <c:numCache>
                <c:formatCode>0.0</c:formatCode>
                <c:ptCount val="14"/>
                <c:pt idx="0">
                  <c:v>7.071123</c:v>
                </c:pt>
                <c:pt idx="1">
                  <c:v>6.9960830000000005</c:v>
                </c:pt>
                <c:pt idx="2">
                  <c:v>6.9230629999999991</c:v>
                </c:pt>
                <c:pt idx="3">
                  <c:v>5.9560900000000006</c:v>
                </c:pt>
                <c:pt idx="4">
                  <c:v>5.4564199999999996</c:v>
                </c:pt>
                <c:pt idx="5">
                  <c:v>4.9425309999999998</c:v>
                </c:pt>
                <c:pt idx="6">
                  <c:v>4.2785660000000005</c:v>
                </c:pt>
                <c:pt idx="7">
                  <c:v>3.6485870000000005</c:v>
                </c:pt>
                <c:pt idx="8">
                  <c:v>2.7637099999999997</c:v>
                </c:pt>
                <c:pt idx="9">
                  <c:v>2.0890219999999999</c:v>
                </c:pt>
                <c:pt idx="10">
                  <c:v>1.2964439999999999</c:v>
                </c:pt>
                <c:pt idx="11">
                  <c:v>0.84359100000000009</c:v>
                </c:pt>
                <c:pt idx="12">
                  <c:v>0.661304</c:v>
                </c:pt>
                <c:pt idx="13">
                  <c:v>0.40958499999999998</c:v>
                </c:pt>
              </c:numCache>
            </c:numRef>
          </c:val>
          <c:smooth val="0"/>
        </c:ser>
        <c:dLbls>
          <c:showLegendKey val="0"/>
          <c:showVal val="0"/>
          <c:showCatName val="0"/>
          <c:showSerName val="0"/>
          <c:showPercent val="0"/>
          <c:showBubbleSize val="0"/>
        </c:dLbls>
        <c:smooth val="0"/>
        <c:axId val="826390752"/>
        <c:axId val="826384768"/>
      </c:lineChart>
      <c:catAx>
        <c:axId val="826390752"/>
        <c:scaling>
          <c:orientation val="minMax"/>
        </c:scaling>
        <c:delete val="0"/>
        <c:axPos val="b"/>
        <c:numFmt formatCode="0" sourceLinked="0"/>
        <c:majorTickMark val="none"/>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26384768"/>
        <c:crossesAt val="0"/>
        <c:auto val="1"/>
        <c:lblAlgn val="ctr"/>
        <c:lblOffset val="100"/>
        <c:tickMarkSkip val="10"/>
        <c:noMultiLvlLbl val="0"/>
      </c:catAx>
      <c:valAx>
        <c:axId val="826384768"/>
        <c:scaling>
          <c:orientation val="minMax"/>
        </c:scaling>
        <c:delete val="0"/>
        <c:axPos val="l"/>
        <c:majorGridlines>
          <c:spPr>
            <a:ln w="9525" cap="flat" cmpd="sng" algn="ctr">
              <a:solidFill>
                <a:schemeClr val="tx1">
                  <a:lumMod val="15000"/>
                  <a:lumOff val="85000"/>
                </a:schemeClr>
              </a:solidFill>
              <a:round/>
            </a:ln>
            <a:effectLst/>
          </c:spPr>
        </c:majorGridlines>
        <c:title>
          <c:tx>
            <c:strRef>
              <c:f>'[1]Fig 3'!$E$29</c:f>
              <c:strCache>
                <c:ptCount val="1"/>
              </c:strCache>
            </c:strRef>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26390752"/>
        <c:crosses val="autoZero"/>
        <c:crossBetween val="between"/>
        <c:majorUnit val="2"/>
      </c:valAx>
      <c:spPr>
        <a:noFill/>
        <a:ln>
          <a:noFill/>
        </a:ln>
        <a:effectLst/>
      </c:spPr>
    </c:plotArea>
    <c:legend>
      <c:legendPos val="b"/>
      <c:layout>
        <c:manualLayout>
          <c:xMode val="edge"/>
          <c:yMode val="edge"/>
          <c:x val="2.1158694368831027E-2"/>
          <c:y val="0.89141334605901534"/>
          <c:w val="0.9503825032133556"/>
          <c:h val="0.10858666226931057"/>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243784879526057E-2"/>
          <c:y val="5.5653851712110736E-2"/>
          <c:w val="0.91730024492360263"/>
          <c:h val="0.66349239239831859"/>
        </c:manualLayout>
      </c:layout>
      <c:barChart>
        <c:barDir val="col"/>
        <c:grouping val="stacked"/>
        <c:varyColors val="0"/>
        <c:ser>
          <c:idx val="0"/>
          <c:order val="0"/>
          <c:tx>
            <c:strRef>
              <c:f>'Fig 4'!$B$5</c:f>
              <c:strCache>
                <c:ptCount val="1"/>
                <c:pt idx="0">
                  <c:v>CBV conjugaux</c:v>
                </c:pt>
              </c:strCache>
            </c:strRef>
          </c:tx>
          <c:spPr>
            <a:solidFill>
              <a:schemeClr val="accent1"/>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chemeClr val="bg1"/>
                    </a:solidFill>
                    <a:latin typeface="+mn-lt"/>
                    <a:ea typeface="+mn-ea"/>
                    <a:cs typeface="+mn-cs"/>
                  </a:defRPr>
                </a:pPr>
                <a:endParaRPr lang="fr-FR"/>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'[1]Fig 4'!$C$23:$E$23</c:f>
              <c:strCache>
                <c:ptCount val="3"/>
                <c:pt idx="0">
                  <c:v>Femmes</c:v>
                </c:pt>
                <c:pt idx="1">
                  <c:v>Hommes</c:v>
                </c:pt>
                <c:pt idx="2">
                  <c:v>Ensemble</c:v>
                </c:pt>
              </c:strCache>
            </c:strRef>
          </c:cat>
          <c:val>
            <c:numRef>
              <c:f>'Fig 4'!$C$5:$E$5</c:f>
              <c:numCache>
                <c:formatCode>0</c:formatCode>
                <c:ptCount val="3"/>
                <c:pt idx="0">
                  <c:v>71.519527760366032</c:v>
                </c:pt>
                <c:pt idx="1">
                  <c:v>21.578366445916114</c:v>
                </c:pt>
                <c:pt idx="2">
                  <c:v>51.793302178359738</c:v>
                </c:pt>
              </c:numCache>
            </c:numRef>
          </c:val>
          <c:extLst xmlns:c16r2="http://schemas.microsoft.com/office/drawing/2015/06/chart">
            <c:ext xmlns:c16="http://schemas.microsoft.com/office/drawing/2014/chart" uri="{C3380CC4-5D6E-409C-BE32-E72D297353CC}">
              <c16:uniqueId val="{00000000-492D-4C32-A15A-46C820EA04AF}"/>
            </c:ext>
          </c:extLst>
        </c:ser>
        <c:ser>
          <c:idx val="1"/>
          <c:order val="1"/>
          <c:tx>
            <c:strRef>
              <c:f>'Fig 4'!$B$6</c:f>
              <c:strCache>
                <c:ptCount val="1"/>
                <c:pt idx="0">
                  <c:v>CBV intrafamiliaux hors conjugaux</c:v>
                </c:pt>
              </c:strCache>
            </c:strRef>
          </c:tx>
          <c:spPr>
            <a:solidFill>
              <a:schemeClr val="accent2"/>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chemeClr val="tx1">
                        <a:lumMod val="75000"/>
                        <a:lumOff val="25000"/>
                      </a:schemeClr>
                    </a:solidFill>
                    <a:latin typeface="+mn-lt"/>
                    <a:ea typeface="+mn-ea"/>
                    <a:cs typeface="+mn-cs"/>
                  </a:defRPr>
                </a:pPr>
                <a:endParaRPr lang="fr-FR"/>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'[1]Fig 4'!$C$23:$E$23</c:f>
              <c:strCache>
                <c:ptCount val="3"/>
                <c:pt idx="0">
                  <c:v>Femmes</c:v>
                </c:pt>
                <c:pt idx="1">
                  <c:v>Hommes</c:v>
                </c:pt>
                <c:pt idx="2">
                  <c:v>Ensemble</c:v>
                </c:pt>
              </c:strCache>
            </c:strRef>
          </c:cat>
          <c:val>
            <c:numRef>
              <c:f>'Fig 4'!$C$6:$E$6</c:f>
              <c:numCache>
                <c:formatCode>0</c:formatCode>
                <c:ptCount val="3"/>
                <c:pt idx="0">
                  <c:v>5.6902704223405678</c:v>
                </c:pt>
                <c:pt idx="1">
                  <c:v>5.0651667725059726</c:v>
                </c:pt>
                <c:pt idx="2">
                  <c:v>5.4433611538289259</c:v>
                </c:pt>
              </c:numCache>
            </c:numRef>
          </c:val>
          <c:extLst xmlns:c16r2="http://schemas.microsoft.com/office/drawing/2015/06/chart">
            <c:ext xmlns:c16="http://schemas.microsoft.com/office/drawing/2014/chart" uri="{C3380CC4-5D6E-409C-BE32-E72D297353CC}">
              <c16:uniqueId val="{00000001-492D-4C32-A15A-46C820EA04AF}"/>
            </c:ext>
          </c:extLst>
        </c:ser>
        <c:ser>
          <c:idx val="2"/>
          <c:order val="2"/>
          <c:tx>
            <c:strRef>
              <c:f>'Fig 4'!$B$7</c:f>
              <c:strCache>
                <c:ptCount val="1"/>
                <c:pt idx="0">
                  <c:v>Autres CBV</c:v>
                </c:pt>
              </c:strCache>
            </c:strRef>
          </c:tx>
          <c:spPr>
            <a:solidFill>
              <a:schemeClr val="bg1">
                <a:lumMod val="50000"/>
              </a:schemeClr>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650" b="0" i="0" u="none" strike="noStrike" kern="1200" baseline="0">
                    <a:solidFill>
                      <a:schemeClr val="bg1"/>
                    </a:solidFill>
                    <a:latin typeface="+mn-lt"/>
                    <a:ea typeface="+mn-ea"/>
                    <a:cs typeface="+mn-cs"/>
                  </a:defRPr>
                </a:pPr>
                <a:endParaRPr lang="fr-FR"/>
              </a:p>
            </c:txPr>
            <c:dLblPos val="ct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'[1]Fig 4'!$C$23:$E$23</c:f>
              <c:strCache>
                <c:ptCount val="3"/>
                <c:pt idx="0">
                  <c:v>Femmes</c:v>
                </c:pt>
                <c:pt idx="1">
                  <c:v>Hommes</c:v>
                </c:pt>
                <c:pt idx="2">
                  <c:v>Ensemble</c:v>
                </c:pt>
              </c:strCache>
            </c:strRef>
          </c:cat>
          <c:val>
            <c:numRef>
              <c:f>'Fig 4'!$C$7:$E$7</c:f>
              <c:numCache>
                <c:formatCode>0</c:formatCode>
                <c:ptCount val="3"/>
                <c:pt idx="0">
                  <c:v>22.790201817293408</c:v>
                </c:pt>
                <c:pt idx="1">
                  <c:v>73.356466781577907</c:v>
                </c:pt>
                <c:pt idx="2">
                  <c:v>42.763336667811338</c:v>
                </c:pt>
              </c:numCache>
            </c:numRef>
          </c:val>
          <c:extLst xmlns:c16r2="http://schemas.microsoft.com/office/drawing/2015/06/chart">
            <c:ext xmlns:c16="http://schemas.microsoft.com/office/drawing/2014/chart" uri="{C3380CC4-5D6E-409C-BE32-E72D297353CC}">
              <c16:uniqueId val="{00000002-492D-4C32-A15A-46C820EA04AF}"/>
            </c:ext>
          </c:extLst>
        </c:ser>
        <c:dLbls>
          <c:dLblPos val="ctr"/>
          <c:showLegendKey val="0"/>
          <c:showVal val="1"/>
          <c:showCatName val="0"/>
          <c:showSerName val="0"/>
          <c:showPercent val="0"/>
          <c:showBubbleSize val="0"/>
        </c:dLbls>
        <c:gapWidth val="70"/>
        <c:overlap val="100"/>
        <c:axId val="826391840"/>
        <c:axId val="826385312"/>
      </c:barChart>
      <c:catAx>
        <c:axId val="8263918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650" b="0" i="0" u="none" strike="noStrike" kern="1200" baseline="0">
                <a:solidFill>
                  <a:schemeClr val="tx1">
                    <a:lumMod val="65000"/>
                    <a:lumOff val="35000"/>
                  </a:schemeClr>
                </a:solidFill>
                <a:latin typeface="+mn-lt"/>
                <a:ea typeface="+mn-ea"/>
                <a:cs typeface="+mn-cs"/>
              </a:defRPr>
            </a:pPr>
            <a:endParaRPr lang="fr-FR"/>
          </a:p>
        </c:txPr>
        <c:crossAx val="826385312"/>
        <c:crosses val="autoZero"/>
        <c:auto val="1"/>
        <c:lblAlgn val="ctr"/>
        <c:lblOffset val="100"/>
        <c:noMultiLvlLbl val="0"/>
      </c:catAx>
      <c:valAx>
        <c:axId val="82638531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650" b="0" i="0" u="none" strike="noStrike" kern="1200" baseline="0">
                <a:solidFill>
                  <a:schemeClr val="tx1">
                    <a:lumMod val="65000"/>
                    <a:lumOff val="35000"/>
                  </a:schemeClr>
                </a:solidFill>
                <a:latin typeface="+mn-lt"/>
                <a:ea typeface="+mn-ea"/>
                <a:cs typeface="+mn-cs"/>
              </a:defRPr>
            </a:pPr>
            <a:endParaRPr lang="fr-FR"/>
          </a:p>
        </c:txPr>
        <c:crossAx val="82639184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65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650"/>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866397251154885"/>
          <c:y val="9.019032684150681E-2"/>
          <c:w val="0.41228884391159049"/>
          <c:h val="0.64032354142768944"/>
        </c:manualLayout>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1-5663-47E1-828D-326B104AAF50}"/>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5663-47E1-828D-326B104AAF50}"/>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5663-47E1-828D-326B104AAF50}"/>
              </c:ext>
            </c:extLst>
          </c:dPt>
          <c:dPt>
            <c:idx val="3"/>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7-5663-47E1-828D-326B104AAF50}"/>
              </c:ext>
            </c:extLst>
          </c:dPt>
          <c:dPt>
            <c:idx val="4"/>
            <c:bubble3D val="0"/>
            <c:spPr>
              <a:solidFill>
                <a:srgbClr val="00B0F0"/>
              </a:solidFill>
              <a:ln>
                <a:noFill/>
              </a:ln>
              <a:effectLst/>
            </c:spPr>
            <c:extLst xmlns:c16r2="http://schemas.microsoft.com/office/drawing/2015/06/chart">
              <c:ext xmlns:c16="http://schemas.microsoft.com/office/drawing/2014/chart" uri="{C3380CC4-5D6E-409C-BE32-E72D297353CC}">
                <c16:uniqueId val="{00000009-5663-47E1-828D-326B104AAF50}"/>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B-5663-47E1-828D-326B104AAF50}"/>
              </c:ext>
            </c:extLst>
          </c:dPt>
          <c:dLbls>
            <c:dLbl>
              <c:idx val="0"/>
              <c:layout>
                <c:manualLayout>
                  <c:x val="3.9350367175924855E-2"/>
                  <c:y val="-4.7906718909452924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663-47E1-828D-326B104AAF50}"/>
                </c:ext>
                <c:ext xmlns:c15="http://schemas.microsoft.com/office/drawing/2012/chart" uri="{CE6537A1-D6FC-4f65-9D91-7224C49458BB}">
                  <c15:layout/>
                </c:ext>
              </c:extLst>
            </c:dLbl>
            <c:dLbl>
              <c:idx val="1"/>
              <c:layout>
                <c:manualLayout>
                  <c:x val="-2.5910731349994675E-2"/>
                  <c:y val="2.4376714262740087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663-47E1-828D-326B104AAF50}"/>
                </c:ext>
                <c:ext xmlns:c15="http://schemas.microsoft.com/office/drawing/2012/chart" uri="{CE6537A1-D6FC-4f65-9D91-7224C49458BB}">
                  <c15:layout/>
                </c:ext>
              </c:extLst>
            </c:dLbl>
            <c:dLbl>
              <c:idx val="2"/>
              <c:layout>
                <c:manualLayout>
                  <c:x val="-8.0481434154113397E-3"/>
                  <c:y val="-3.8591407547142469E-3"/>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663-47E1-828D-326B104AAF50}"/>
                </c:ext>
                <c:ext xmlns:c15="http://schemas.microsoft.com/office/drawing/2012/chart" uri="{CE6537A1-D6FC-4f65-9D91-7224C49458BB}">
                  <c15:layout/>
                </c:ext>
              </c:extLst>
            </c:dLbl>
            <c:dLbl>
              <c:idx val="3"/>
              <c:layout>
                <c:manualLayout>
                  <c:x val="-2.1665849221568084E-2"/>
                  <c:y val="-1.4118002788027648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5663-47E1-828D-326B104AAF50}"/>
                </c:ext>
                <c:ext xmlns:c15="http://schemas.microsoft.com/office/drawing/2012/chart" uri="{CE6537A1-D6FC-4f65-9D91-7224C49458BB}">
                  <c15:layout/>
                </c:ext>
              </c:extLst>
            </c:dLbl>
            <c:dLbl>
              <c:idx val="4"/>
              <c:layout>
                <c:manualLayout>
                  <c:x val="7.1364846126339629E-3"/>
                  <c:y val="-1.5436563018856916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5663-47E1-828D-326B104AAF50}"/>
                </c:ext>
                <c:ext xmlns:c15="http://schemas.microsoft.com/office/drawing/2012/chart" uri="{CE6537A1-D6FC-4f65-9D91-7224C49458BB}">
                  <c15:layout/>
                </c:ext>
              </c:extLst>
            </c:dLbl>
            <c:dLbl>
              <c:idx val="5"/>
              <c:layout>
                <c:manualLayout>
                  <c:x val="4.9955392288438351E-2"/>
                  <c:y val="-1.5436563018856918E-2"/>
                </c:manualLayout>
              </c:layout>
              <c:dLblPos val="bestFi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663-47E1-828D-326B104AAF50}"/>
                </c:ex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dLblPos val="outEnd"/>
            <c:showLegendKey val="0"/>
            <c:showVal val="1"/>
            <c:showCatName val="0"/>
            <c:showSerName val="0"/>
            <c:showPercent val="0"/>
            <c:showBubbleSize val="0"/>
            <c:showLeaderLines val="1"/>
            <c:leaderLines>
              <c:spPr>
                <a:ln w="9525">
                  <a:solidFill>
                    <a:schemeClr val="bg1">
                      <a:lumMod val="75000"/>
                    </a:schemeClr>
                  </a:solidFill>
                </a:ln>
                <a:effectLst/>
              </c:spPr>
            </c:leaderLines>
            <c:extLst xmlns:c16r2="http://schemas.microsoft.com/office/drawing/2015/06/chart">
              <c:ext xmlns:c15="http://schemas.microsoft.com/office/drawing/2012/chart" uri="{CE6537A1-D6FC-4f65-9D91-7224C49458BB}"/>
            </c:extLst>
          </c:dLbls>
          <c:cat>
            <c:strRef>
              <c:f>'[1]Fig 5'!$B$23:$G$23</c:f>
              <c:strCache>
                <c:ptCount val="6"/>
                <c:pt idx="0">
                  <c:v>France</c:v>
                </c:pt>
                <c:pt idx="1">
                  <c:v>UE27 hors France</c:v>
                </c:pt>
                <c:pt idx="2">
                  <c:v>Europe hors UE27</c:v>
                </c:pt>
                <c:pt idx="3">
                  <c:v>Afrique</c:v>
                </c:pt>
                <c:pt idx="4">
                  <c:v>Asie</c:v>
                </c:pt>
                <c:pt idx="5">
                  <c:v>Amérique, Océanie ou indéterminée</c:v>
                </c:pt>
              </c:strCache>
            </c:strRef>
          </c:cat>
          <c:val>
            <c:numRef>
              <c:f>'Fig 5'!$B$24:$G$24</c:f>
              <c:numCache>
                <c:formatCode>0</c:formatCode>
                <c:ptCount val="6"/>
                <c:pt idx="0">
                  <c:v>83.82</c:v>
                </c:pt>
                <c:pt idx="1">
                  <c:v>2.4900000000000002</c:v>
                </c:pt>
                <c:pt idx="2">
                  <c:v>0.96</c:v>
                </c:pt>
                <c:pt idx="3">
                  <c:v>9.09</c:v>
                </c:pt>
                <c:pt idx="4">
                  <c:v>1.67</c:v>
                </c:pt>
                <c:pt idx="5">
                  <c:v>1.97</c:v>
                </c:pt>
              </c:numCache>
            </c:numRef>
          </c:val>
          <c:extLst xmlns:c16r2="http://schemas.microsoft.com/office/drawing/2015/06/chart">
            <c:ext xmlns:c16="http://schemas.microsoft.com/office/drawing/2014/chart" uri="{C3380CC4-5D6E-409C-BE32-E72D297353CC}">
              <c16:uniqueId val="{0000000C-5663-47E1-828D-326B104AAF50}"/>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
          <c:y val="0.75589719402753652"/>
          <c:w val="1"/>
          <c:h val="0.23851452412180105"/>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817147856517939E-2"/>
          <c:y val="5.1087184284309507E-2"/>
          <c:w val="0.72915666666666668"/>
          <c:h val="0.56144865431618607"/>
        </c:manualLayout>
      </c:layout>
      <c:barChart>
        <c:barDir val="col"/>
        <c:grouping val="clustered"/>
        <c:varyColors val="0"/>
        <c:ser>
          <c:idx val="0"/>
          <c:order val="0"/>
          <c:tx>
            <c:strRef>
              <c:f>'Fig 6'!$D$4</c:f>
              <c:strCache>
                <c:ptCount val="1"/>
                <c:pt idx="0">
                  <c:v>France</c:v>
                </c:pt>
              </c:strCache>
            </c:strRef>
          </c:tx>
          <c:spPr>
            <a:solidFill>
              <a:schemeClr val="accent1"/>
            </a:solidFill>
            <a:ln>
              <a:noFill/>
            </a:ln>
            <a:effectLst/>
          </c:spPr>
          <c:invertIfNegative val="0"/>
          <c:dPt>
            <c:idx val="9"/>
            <c:invertIfNegative val="0"/>
            <c:bubble3D val="0"/>
            <c:spPr>
              <a:solidFill>
                <a:schemeClr val="accent1">
                  <a:lumMod val="60000"/>
                  <a:lumOff val="40000"/>
                </a:schemeClr>
              </a:solidFill>
              <a:ln>
                <a:noFill/>
              </a:ln>
              <a:effectLst/>
            </c:spPr>
            <c:extLst xmlns:c16r2="http://schemas.microsoft.com/office/drawing/2015/06/chart">
              <c:ext xmlns:c16="http://schemas.microsoft.com/office/drawing/2014/chart" uri="{C3380CC4-5D6E-409C-BE32-E72D297353CC}">
                <c16:uniqueId val="{00000002-7C99-4649-AD05-3F02D7EA5BB9}"/>
              </c:ext>
            </c:extLst>
          </c:dPt>
          <c:dLbls>
            <c:spPr>
              <a:noFill/>
              <a:ln>
                <a:noFill/>
              </a:ln>
              <a:effectLst/>
            </c:spPr>
            <c:txPr>
              <a:bodyPr rot="-5400000" spcFirstLastPara="1" vertOverflow="ellipsis"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'Fig 6'!$B$5:$B$14</c:f>
              <c:strCache>
                <c:ptCount val="10"/>
                <c:pt idx="0">
                  <c:v>Hors unité urbaine</c:v>
                </c:pt>
                <c:pt idx="1">
                  <c:v>de 2 000 à 5 000 habitants</c:v>
                </c:pt>
                <c:pt idx="2">
                  <c:v>de 5 000 à 10 000 habitants</c:v>
                </c:pt>
                <c:pt idx="3">
                  <c:v>de 10 000 à 20 000 habitants</c:v>
                </c:pt>
                <c:pt idx="4">
                  <c:v>de 20 000 à 50 000 habitants</c:v>
                </c:pt>
                <c:pt idx="5">
                  <c:v>de 50 000 à 100 000 habitants</c:v>
                </c:pt>
                <c:pt idx="6">
                  <c:v>de 100 000 à 200 000 habitants</c:v>
                </c:pt>
                <c:pt idx="7">
                  <c:v>de 200 000 à 2 000 000 habitants</c:v>
                </c:pt>
                <c:pt idx="8">
                  <c:v>Unité urbaine de Paris</c:v>
                </c:pt>
                <c:pt idx="9">
                  <c:v>France</c:v>
                </c:pt>
              </c:strCache>
            </c:strRef>
          </c:cat>
          <c:val>
            <c:numRef>
              <c:f>'Fig 6'!$D$5:$D$14</c:f>
              <c:numCache>
                <c:formatCode>0.0</c:formatCode>
                <c:ptCount val="10"/>
                <c:pt idx="0">
                  <c:v>2.80663893857602</c:v>
                </c:pt>
                <c:pt idx="1">
                  <c:v>3.8218151901025399</c:v>
                </c:pt>
                <c:pt idx="2">
                  <c:v>4.4061074175174504</c:v>
                </c:pt>
                <c:pt idx="3">
                  <c:v>5.1604353129944096</c:v>
                </c:pt>
                <c:pt idx="4">
                  <c:v>5.6946943311052802</c:v>
                </c:pt>
                <c:pt idx="5">
                  <c:v>6.1189140677585803</c:v>
                </c:pt>
                <c:pt idx="6">
                  <c:v>6.6507947142162704</c:v>
                </c:pt>
                <c:pt idx="7">
                  <c:v>5.7956179080973103</c:v>
                </c:pt>
                <c:pt idx="8">
                  <c:v>5.4830929474009604</c:v>
                </c:pt>
                <c:pt idx="9">
                  <c:v>4.9448330197029255</c:v>
                </c:pt>
              </c:numCache>
            </c:numRef>
          </c:val>
          <c:extLst xmlns:c16r2="http://schemas.microsoft.com/office/drawing/2015/06/chart">
            <c:ext xmlns:c16="http://schemas.microsoft.com/office/drawing/2014/chart" uri="{C3380CC4-5D6E-409C-BE32-E72D297353CC}">
              <c16:uniqueId val="{00000000-7C99-4649-AD05-3F02D7EA5BB9}"/>
            </c:ext>
          </c:extLst>
        </c:ser>
        <c:dLbls>
          <c:showLegendKey val="0"/>
          <c:showVal val="0"/>
          <c:showCatName val="0"/>
          <c:showSerName val="0"/>
          <c:showPercent val="0"/>
          <c:showBubbleSize val="0"/>
        </c:dLbls>
        <c:gapWidth val="70"/>
        <c:overlap val="-27"/>
        <c:axId val="826379872"/>
        <c:axId val="826388576"/>
      </c:barChart>
      <c:lineChart>
        <c:grouping val="standard"/>
        <c:varyColors val="0"/>
        <c:ser>
          <c:idx val="1"/>
          <c:order val="1"/>
          <c:tx>
            <c:strRef>
              <c:f>'Fig 6'!$E$4</c:f>
              <c:strCache>
                <c:ptCount val="1"/>
                <c:pt idx="0">
                  <c:v>France métropolitaine</c:v>
                </c:pt>
              </c:strCache>
            </c:strRef>
          </c:tx>
          <c:spPr>
            <a:ln w="28575" cap="rnd">
              <a:noFill/>
              <a:round/>
            </a:ln>
            <a:effectLst/>
          </c:spPr>
          <c:marker>
            <c:symbol val="circle"/>
            <c:size val="7"/>
            <c:spPr>
              <a:solidFill>
                <a:schemeClr val="accent2"/>
              </a:solidFill>
              <a:ln w="9525">
                <a:solidFill>
                  <a:schemeClr val="accent2"/>
                </a:solidFill>
              </a:ln>
              <a:effectLst/>
            </c:spPr>
          </c:marker>
          <c:val>
            <c:numRef>
              <c:f>'Fig 6'!$E$5:$E$14</c:f>
              <c:numCache>
                <c:formatCode>0.0</c:formatCode>
                <c:ptCount val="10"/>
                <c:pt idx="0">
                  <c:v>2.7971882015011902</c:v>
                </c:pt>
                <c:pt idx="1">
                  <c:v>3.78133288884879</c:v>
                </c:pt>
                <c:pt idx="2">
                  <c:v>4.34970238561369</c:v>
                </c:pt>
                <c:pt idx="3">
                  <c:v>5.0790431017205497</c:v>
                </c:pt>
                <c:pt idx="4">
                  <c:v>5.5047596130306298</c:v>
                </c:pt>
                <c:pt idx="5">
                  <c:v>6.02765962853071</c:v>
                </c:pt>
                <c:pt idx="6">
                  <c:v>6.1156970425871204</c:v>
                </c:pt>
                <c:pt idx="7">
                  <c:v>5.7467359625399999</c:v>
                </c:pt>
                <c:pt idx="9" formatCode="General">
                  <c:v>4.8</c:v>
                </c:pt>
              </c:numCache>
            </c:numRef>
          </c:val>
          <c:smooth val="0"/>
          <c:extLst xmlns:c16r2="http://schemas.microsoft.com/office/drawing/2015/06/chart">
            <c:ext xmlns:c16="http://schemas.microsoft.com/office/drawing/2014/chart" uri="{C3380CC4-5D6E-409C-BE32-E72D297353CC}">
              <c16:uniqueId val="{00000001-7C99-4649-AD05-3F02D7EA5BB9}"/>
            </c:ext>
          </c:extLst>
        </c:ser>
        <c:dLbls>
          <c:showLegendKey val="0"/>
          <c:showVal val="0"/>
          <c:showCatName val="0"/>
          <c:showSerName val="0"/>
          <c:showPercent val="0"/>
          <c:showBubbleSize val="0"/>
        </c:dLbls>
        <c:marker val="1"/>
        <c:smooth val="0"/>
        <c:axId val="826380960"/>
        <c:axId val="826380416"/>
      </c:lineChart>
      <c:catAx>
        <c:axId val="826379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826388576"/>
        <c:crosses val="autoZero"/>
        <c:auto val="1"/>
        <c:lblAlgn val="ctr"/>
        <c:lblOffset val="100"/>
        <c:noMultiLvlLbl val="0"/>
      </c:catAx>
      <c:valAx>
        <c:axId val="826388576"/>
        <c:scaling>
          <c:orientation val="minMax"/>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826379872"/>
        <c:crosses val="autoZero"/>
        <c:crossBetween val="between"/>
      </c:valAx>
      <c:valAx>
        <c:axId val="826380416"/>
        <c:scaling>
          <c:orientation val="minMax"/>
          <c:max val="8"/>
        </c:scaling>
        <c:delete val="0"/>
        <c:axPos val="r"/>
        <c:numFmt formatCode="0.0" sourceLinked="1"/>
        <c:majorTickMark val="out"/>
        <c:minorTickMark val="none"/>
        <c:tickLblPos val="nextTo"/>
        <c:spPr>
          <a:noFill/>
          <a:ln>
            <a:noFill/>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826380960"/>
        <c:crosses val="max"/>
        <c:crossBetween val="between"/>
      </c:valAx>
      <c:catAx>
        <c:axId val="826380960"/>
        <c:scaling>
          <c:orientation val="minMax"/>
        </c:scaling>
        <c:delete val="1"/>
        <c:axPos val="b"/>
        <c:majorTickMark val="out"/>
        <c:minorTickMark val="none"/>
        <c:tickLblPos val="nextTo"/>
        <c:crossAx val="826380416"/>
        <c:crosses val="autoZero"/>
        <c:auto val="1"/>
        <c:lblAlgn val="ctr"/>
        <c:lblOffset val="100"/>
        <c:noMultiLvlLbl val="0"/>
      </c:catAx>
      <c:spPr>
        <a:noFill/>
        <a:ln>
          <a:noFill/>
        </a:ln>
        <a:effectLst/>
      </c:spPr>
    </c:plotArea>
    <c:legend>
      <c:legendPos val="b"/>
      <c:layout>
        <c:manualLayout>
          <c:xMode val="edge"/>
          <c:yMode val="edge"/>
          <c:x val="0.83377222222222225"/>
          <c:y val="1.5990617803865435E-2"/>
          <c:w val="0.15228888888888889"/>
          <c:h val="0.81664298188735684"/>
        </c:manualLayout>
      </c:layout>
      <c:overlay val="0"/>
      <c:spPr>
        <a:noFill/>
        <a:ln>
          <a:noFill/>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sz="800"/>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0555555555555555E-2"/>
          <c:y val="3.7959078645939615E-2"/>
          <c:w val="0.7490944444444444"/>
          <c:h val="0.47854243323964296"/>
        </c:manualLayout>
      </c:layout>
      <c:barChart>
        <c:barDir val="col"/>
        <c:grouping val="clustered"/>
        <c:varyColors val="0"/>
        <c:ser>
          <c:idx val="0"/>
          <c:order val="0"/>
          <c:spPr>
            <a:solidFill>
              <a:schemeClr val="accent1"/>
            </a:solidFill>
            <a:ln>
              <a:noFill/>
            </a:ln>
            <a:effectLst/>
          </c:spPr>
          <c:invertIfNegative val="0"/>
          <c:dPt>
            <c:idx val="9"/>
            <c:invertIfNegative val="0"/>
            <c:bubble3D val="0"/>
            <c:spPr>
              <a:solidFill>
                <a:schemeClr val="accent1">
                  <a:lumMod val="60000"/>
                  <a:lumOff val="40000"/>
                </a:schemeClr>
              </a:solidFill>
              <a:ln>
                <a:noFill/>
              </a:ln>
              <a:effectLst/>
            </c:spPr>
            <c:extLst xmlns:c16r2="http://schemas.microsoft.com/office/drawing/2015/06/chart">
              <c:ext xmlns:c16="http://schemas.microsoft.com/office/drawing/2014/chart" uri="{C3380CC4-5D6E-409C-BE32-E72D297353CC}">
                <c16:uniqueId val="{00000002-7476-4C9E-ADAA-9DAB592E2358}"/>
              </c:ext>
            </c:extLst>
          </c:dPt>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'Fig 6'!$B$16:$B$25</c:f>
              <c:strCache>
                <c:ptCount val="10"/>
                <c:pt idx="0">
                  <c:v>Hors unité urbaine</c:v>
                </c:pt>
                <c:pt idx="1">
                  <c:v>de 2 000 à 5 000 habitants</c:v>
                </c:pt>
                <c:pt idx="2">
                  <c:v>de 5 000 à 10 000 habitants</c:v>
                </c:pt>
                <c:pt idx="3">
                  <c:v>de 10 000 à 20 000 habitants</c:v>
                </c:pt>
                <c:pt idx="4">
                  <c:v>de 20 000 à 50 000 habitants</c:v>
                </c:pt>
                <c:pt idx="5">
                  <c:v>de 50 000 à 100 000 habitants</c:v>
                </c:pt>
                <c:pt idx="6">
                  <c:v>de 100 000 à 200 000 habitants</c:v>
                </c:pt>
                <c:pt idx="7">
                  <c:v>de 200 000 à 2 000 000 habitants</c:v>
                </c:pt>
                <c:pt idx="8">
                  <c:v>Unité urbaine de Paris</c:v>
                </c:pt>
                <c:pt idx="9">
                  <c:v>France</c:v>
                </c:pt>
              </c:strCache>
            </c:strRef>
          </c:cat>
          <c:val>
            <c:numRef>
              <c:f>'Fig 6'!$D$16:$D$25</c:f>
              <c:numCache>
                <c:formatCode>0.0</c:formatCode>
                <c:ptCount val="10"/>
                <c:pt idx="0">
                  <c:v>1.92107399781504</c:v>
                </c:pt>
                <c:pt idx="1">
                  <c:v>2.3726485236258399</c:v>
                </c:pt>
                <c:pt idx="2">
                  <c:v>2.6376697465410599</c:v>
                </c:pt>
                <c:pt idx="3">
                  <c:v>2.93486821625415</c:v>
                </c:pt>
                <c:pt idx="4">
                  <c:v>3.1501836325054202</c:v>
                </c:pt>
                <c:pt idx="5">
                  <c:v>3.4620197940817201</c:v>
                </c:pt>
                <c:pt idx="6">
                  <c:v>3.60293245471121</c:v>
                </c:pt>
                <c:pt idx="7">
                  <c:v>3.11542890653197</c:v>
                </c:pt>
                <c:pt idx="8">
                  <c:v>3.0787592150440299</c:v>
                </c:pt>
                <c:pt idx="9">
                  <c:v>2.8291024386913266</c:v>
                </c:pt>
              </c:numCache>
            </c:numRef>
          </c:val>
          <c:extLst xmlns:c16r2="http://schemas.microsoft.com/office/drawing/2015/06/chart">
            <c:ext xmlns:c16="http://schemas.microsoft.com/office/drawing/2014/chart" uri="{C3380CC4-5D6E-409C-BE32-E72D297353CC}">
              <c16:uniqueId val="{00000000-7476-4C9E-ADAA-9DAB592E2358}"/>
            </c:ext>
            <c:ext xmlns:c15="http://schemas.microsoft.com/office/drawing/2012/chart" uri="{02D57815-91ED-43cb-92C2-25804820EDAC}">
              <c15:filteredSeriesTitle>
                <c15:tx>
                  <c:strRef>
                    <c:extLst>
                      <c:ext uri="{02D57815-91ED-43cb-92C2-25804820EDAC}">
                        <c15:formulaRef>
                          <c15:sqref>'Fig 6'!#REF!</c15:sqref>
                        </c15:formulaRef>
                      </c:ext>
                    </c:extLst>
                    <c:strCache>
                      <c:ptCount val="1"/>
                      <c:pt idx="0">
                        <c:v>#REF!</c:v>
                      </c:pt>
                    </c:strCache>
                  </c:strRef>
                </c15:tx>
              </c15:filteredSeriesTitle>
            </c:ext>
          </c:extLst>
        </c:ser>
        <c:dLbls>
          <c:showLegendKey val="0"/>
          <c:showVal val="0"/>
          <c:showCatName val="0"/>
          <c:showSerName val="0"/>
          <c:showPercent val="0"/>
          <c:showBubbleSize val="0"/>
        </c:dLbls>
        <c:gapWidth val="70"/>
        <c:overlap val="-27"/>
        <c:axId val="826382592"/>
        <c:axId val="826383136"/>
      </c:barChart>
      <c:lineChart>
        <c:grouping val="standard"/>
        <c:varyColors val="0"/>
        <c:ser>
          <c:idx val="1"/>
          <c:order val="1"/>
          <c:spPr>
            <a:ln w="28575" cap="rnd">
              <a:noFill/>
              <a:round/>
            </a:ln>
            <a:effectLst/>
          </c:spPr>
          <c:marker>
            <c:symbol val="circle"/>
            <c:size val="7"/>
            <c:spPr>
              <a:solidFill>
                <a:schemeClr val="accent2"/>
              </a:solidFill>
              <a:ln w="9525">
                <a:solidFill>
                  <a:schemeClr val="accent2"/>
                </a:solidFill>
              </a:ln>
              <a:effectLst/>
            </c:spPr>
          </c:marker>
          <c:cat>
            <c:strRef>
              <c:f>'Fig 6'!$B$16:$B$25</c:f>
              <c:strCache>
                <c:ptCount val="10"/>
                <c:pt idx="0">
                  <c:v>Hors unité urbaine</c:v>
                </c:pt>
                <c:pt idx="1">
                  <c:v>de 2 000 à 5 000 habitants</c:v>
                </c:pt>
                <c:pt idx="2">
                  <c:v>de 5 000 à 10 000 habitants</c:v>
                </c:pt>
                <c:pt idx="3">
                  <c:v>de 10 000 à 20 000 habitants</c:v>
                </c:pt>
                <c:pt idx="4">
                  <c:v>de 20 000 à 50 000 habitants</c:v>
                </c:pt>
                <c:pt idx="5">
                  <c:v>de 50 000 à 100 000 habitants</c:v>
                </c:pt>
                <c:pt idx="6">
                  <c:v>de 100 000 à 200 000 habitants</c:v>
                </c:pt>
                <c:pt idx="7">
                  <c:v>de 200 000 à 2 000 000 habitants</c:v>
                </c:pt>
                <c:pt idx="8">
                  <c:v>Unité urbaine de Paris</c:v>
                </c:pt>
                <c:pt idx="9">
                  <c:v>France</c:v>
                </c:pt>
              </c:strCache>
            </c:strRef>
          </c:cat>
          <c:val>
            <c:numRef>
              <c:f>'Fig 6'!$E$16:$E$25</c:f>
              <c:numCache>
                <c:formatCode>0.0</c:formatCode>
                <c:ptCount val="10"/>
                <c:pt idx="0">
                  <c:v>1.9168278237638301</c:v>
                </c:pt>
                <c:pt idx="1">
                  <c:v>2.3553548334365302</c:v>
                </c:pt>
                <c:pt idx="2">
                  <c:v>2.6223028507995698</c:v>
                </c:pt>
                <c:pt idx="3">
                  <c:v>2.95432322950133</c:v>
                </c:pt>
                <c:pt idx="4">
                  <c:v>3.0696545359214298</c:v>
                </c:pt>
                <c:pt idx="5">
                  <c:v>3.3932010182102301</c:v>
                </c:pt>
                <c:pt idx="6">
                  <c:v>3.2732771167284298</c:v>
                </c:pt>
                <c:pt idx="7">
                  <c:v>3.08826416051014</c:v>
                </c:pt>
                <c:pt idx="9" formatCode="General">
                  <c:v>2.8</c:v>
                </c:pt>
              </c:numCache>
            </c:numRef>
          </c:val>
          <c:smooth val="0"/>
          <c:extLst xmlns:c16r2="http://schemas.microsoft.com/office/drawing/2015/06/chart">
            <c:ext xmlns:c16="http://schemas.microsoft.com/office/drawing/2014/chart" uri="{C3380CC4-5D6E-409C-BE32-E72D297353CC}">
              <c16:uniqueId val="{00000001-7476-4C9E-ADAA-9DAB592E2358}"/>
            </c:ext>
            <c:ext xmlns:c15="http://schemas.microsoft.com/office/drawing/2012/chart" uri="{02D57815-91ED-43cb-92C2-25804820EDAC}">
              <c15:filteredSeriesTitle>
                <c15:tx>
                  <c:strRef>
                    <c:extLst>
                      <c:ext uri="{02D57815-91ED-43cb-92C2-25804820EDAC}">
                        <c15:formulaRef>
                          <c15:sqref>'Fig 6'!#REF!</c15:sqref>
                        </c15:formulaRef>
                      </c:ext>
                    </c:extLst>
                    <c:strCache>
                      <c:ptCount val="1"/>
                      <c:pt idx="0">
                        <c:v>#REF!</c:v>
                      </c:pt>
                    </c:strCache>
                  </c:strRef>
                </c15:tx>
              </c15:filteredSeriesTitle>
            </c:ext>
          </c:extLst>
        </c:ser>
        <c:dLbls>
          <c:showLegendKey val="0"/>
          <c:showVal val="0"/>
          <c:showCatName val="0"/>
          <c:showSerName val="0"/>
          <c:showPercent val="0"/>
          <c:showBubbleSize val="0"/>
        </c:dLbls>
        <c:marker val="1"/>
        <c:smooth val="0"/>
        <c:axId val="938325968"/>
        <c:axId val="654059552"/>
      </c:lineChart>
      <c:catAx>
        <c:axId val="826382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26383136"/>
        <c:crosses val="autoZero"/>
        <c:auto val="1"/>
        <c:lblAlgn val="ctr"/>
        <c:lblOffset val="100"/>
        <c:noMultiLvlLbl val="0"/>
      </c:catAx>
      <c:valAx>
        <c:axId val="826383136"/>
        <c:scaling>
          <c:orientation val="minMax"/>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826382592"/>
        <c:crosses val="autoZero"/>
        <c:crossBetween val="between"/>
      </c:valAx>
      <c:valAx>
        <c:axId val="654059552"/>
        <c:scaling>
          <c:orientation val="minMax"/>
        </c:scaling>
        <c:delete val="0"/>
        <c:axPos val="r"/>
        <c:numFmt formatCode="0.0" sourceLinked="1"/>
        <c:majorTickMark val="out"/>
        <c:minorTickMark val="none"/>
        <c:tickLblPos val="nextTo"/>
        <c:spPr>
          <a:noFill/>
          <a:ln>
            <a:noFill/>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38325968"/>
        <c:crosses val="max"/>
        <c:crossBetween val="between"/>
      </c:valAx>
      <c:catAx>
        <c:axId val="938325968"/>
        <c:scaling>
          <c:orientation val="minMax"/>
        </c:scaling>
        <c:delete val="1"/>
        <c:axPos val="b"/>
        <c:numFmt formatCode="General" sourceLinked="1"/>
        <c:majorTickMark val="out"/>
        <c:minorTickMark val="none"/>
        <c:tickLblPos val="nextTo"/>
        <c:crossAx val="654059552"/>
        <c:crosses val="autoZero"/>
        <c:auto val="1"/>
        <c:lblAlgn val="ctr"/>
        <c:lblOffset val="100"/>
        <c:noMultiLvlLbl val="0"/>
      </c:catAx>
      <c:spPr>
        <a:noFill/>
        <a:ln>
          <a:noFill/>
        </a:ln>
        <a:effectLst/>
      </c:spPr>
    </c:plotArea>
    <c:legend>
      <c:legendPos val="b"/>
      <c:layout>
        <c:manualLayout>
          <c:xMode val="edge"/>
          <c:yMode val="edge"/>
          <c:x val="0.82652038440723341"/>
          <c:y val="1.8056538099187076E-2"/>
          <c:w val="0.17065166666666667"/>
          <c:h val="0.90816083645282042"/>
        </c:manualLayout>
      </c:layout>
      <c:overlay val="0"/>
      <c:spPr>
        <a:noFill/>
        <a:ln>
          <a:noFill/>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6561447811447814E-2"/>
          <c:y val="4.2342597380396557E-2"/>
          <c:w val="0.76576967592592593"/>
          <c:h val="0.48005836428454951"/>
        </c:manualLayout>
      </c:layout>
      <c:barChart>
        <c:barDir val="col"/>
        <c:grouping val="clustered"/>
        <c:varyColors val="0"/>
        <c:ser>
          <c:idx val="0"/>
          <c:order val="0"/>
          <c:spPr>
            <a:solidFill>
              <a:schemeClr val="accent1"/>
            </a:solidFill>
            <a:ln>
              <a:noFill/>
            </a:ln>
            <a:effectLst/>
          </c:spPr>
          <c:invertIfNegative val="0"/>
          <c:dPt>
            <c:idx val="9"/>
            <c:invertIfNegative val="0"/>
            <c:bubble3D val="0"/>
            <c:spPr>
              <a:solidFill>
                <a:schemeClr val="accent1">
                  <a:lumMod val="60000"/>
                  <a:lumOff val="40000"/>
                </a:schemeClr>
              </a:solidFill>
              <a:ln>
                <a:noFill/>
              </a:ln>
              <a:effectLst/>
            </c:spPr>
            <c:extLst xmlns:c16r2="http://schemas.microsoft.com/office/drawing/2015/06/chart">
              <c:ext xmlns:c16="http://schemas.microsoft.com/office/drawing/2014/chart" uri="{C3380CC4-5D6E-409C-BE32-E72D297353CC}">
                <c16:uniqueId val="{0000000B-C0CD-4FDB-A4D8-B5832CA4D555}"/>
              </c:ext>
            </c:extLst>
          </c:dPt>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'Fig 6'!$B$27:$B$36</c:f>
              <c:strCache>
                <c:ptCount val="10"/>
                <c:pt idx="0">
                  <c:v>Hors unité urbaine</c:v>
                </c:pt>
                <c:pt idx="1">
                  <c:v>de 2 000 à 5 000 habitants</c:v>
                </c:pt>
                <c:pt idx="2">
                  <c:v>de 5 000 à 10 000 habitants</c:v>
                </c:pt>
                <c:pt idx="3">
                  <c:v>de 10 000 à 20 000 habitants</c:v>
                </c:pt>
                <c:pt idx="4">
                  <c:v>de 20 000 à 50 000 habitants</c:v>
                </c:pt>
                <c:pt idx="5">
                  <c:v>de 50 000 à 100 000 habitants</c:v>
                </c:pt>
                <c:pt idx="6">
                  <c:v>de 100 000 à 200 000 habitants</c:v>
                </c:pt>
                <c:pt idx="7">
                  <c:v>de 200 000 à 2 000 000 habitants</c:v>
                </c:pt>
                <c:pt idx="8">
                  <c:v>Unité urbaine de Paris</c:v>
                </c:pt>
                <c:pt idx="9">
                  <c:v>France</c:v>
                </c:pt>
              </c:strCache>
            </c:strRef>
          </c:cat>
          <c:val>
            <c:numRef>
              <c:f>'Fig 6'!$D$27:$D$36</c:f>
              <c:numCache>
                <c:formatCode>0.0</c:formatCode>
                <c:ptCount val="10"/>
                <c:pt idx="0">
                  <c:v>0.88556494076098002</c:v>
                </c:pt>
                <c:pt idx="1">
                  <c:v>1.4491666664767</c:v>
                </c:pt>
                <c:pt idx="2">
                  <c:v>1.76843767097639</c:v>
                </c:pt>
                <c:pt idx="3">
                  <c:v>2.2255670967402601</c:v>
                </c:pt>
                <c:pt idx="4">
                  <c:v>2.54451069859986</c:v>
                </c:pt>
                <c:pt idx="5">
                  <c:v>2.6568942736768602</c:v>
                </c:pt>
                <c:pt idx="6">
                  <c:v>3.04786225950506</c:v>
                </c:pt>
                <c:pt idx="7">
                  <c:v>2.6801890015653398</c:v>
                </c:pt>
                <c:pt idx="8">
                  <c:v>2.40433373235693</c:v>
                </c:pt>
                <c:pt idx="9">
                  <c:v>2.1157305810115989</c:v>
                </c:pt>
              </c:numCache>
            </c:numRef>
          </c:val>
          <c:extLst xmlns:c16r2="http://schemas.microsoft.com/office/drawing/2015/06/chart">
            <c:ext xmlns:c16="http://schemas.microsoft.com/office/drawing/2014/chart" uri="{C3380CC4-5D6E-409C-BE32-E72D297353CC}">
              <c16:uniqueId val="{00000000-C0CD-4FDB-A4D8-B5832CA4D555}"/>
            </c:ext>
            <c:ext xmlns:c15="http://schemas.microsoft.com/office/drawing/2012/chart" uri="{02D57815-91ED-43cb-92C2-25804820EDAC}">
              <c15:filteredSeriesTitle>
                <c15:tx>
                  <c:strRef>
                    <c:extLst>
                      <c:ext uri="{02D57815-91ED-43cb-92C2-25804820EDAC}">
                        <c15:formulaRef>
                          <c15:sqref>'Fig 6'!#REF!</c15:sqref>
                        </c15:formulaRef>
                      </c:ext>
                    </c:extLst>
                    <c:strCache>
                      <c:ptCount val="1"/>
                      <c:pt idx="0">
                        <c:v>#REF!</c:v>
                      </c:pt>
                    </c:strCache>
                  </c:strRef>
                </c15:tx>
              </c15:filteredSeriesTitle>
            </c:ext>
          </c:extLst>
        </c:ser>
        <c:dLbls>
          <c:showLegendKey val="0"/>
          <c:showVal val="0"/>
          <c:showCatName val="0"/>
          <c:showSerName val="0"/>
          <c:showPercent val="0"/>
          <c:showBubbleSize val="0"/>
        </c:dLbls>
        <c:gapWidth val="70"/>
        <c:overlap val="-27"/>
        <c:axId val="938325424"/>
        <c:axId val="938326512"/>
      </c:barChart>
      <c:lineChart>
        <c:grouping val="standard"/>
        <c:varyColors val="0"/>
        <c:ser>
          <c:idx val="1"/>
          <c:order val="1"/>
          <c:spPr>
            <a:ln w="28575" cap="rnd">
              <a:noFill/>
              <a:round/>
            </a:ln>
            <a:effectLst/>
          </c:spPr>
          <c:marker>
            <c:symbol val="circle"/>
            <c:size val="7"/>
            <c:spPr>
              <a:solidFill>
                <a:schemeClr val="accent2"/>
              </a:solidFill>
              <a:ln w="9525">
                <a:solidFill>
                  <a:schemeClr val="accent2"/>
                </a:solidFill>
              </a:ln>
              <a:effectLst/>
            </c:spPr>
          </c:marker>
          <c:val>
            <c:numRef>
              <c:f>'Fig 6'!$E$27:$E$36</c:f>
              <c:numCache>
                <c:formatCode>0.0</c:formatCode>
                <c:ptCount val="10"/>
                <c:pt idx="0">
                  <c:v>0.88036037773736198</c:v>
                </c:pt>
                <c:pt idx="1">
                  <c:v>1.4259780554122501</c:v>
                </c:pt>
                <c:pt idx="2">
                  <c:v>1.72739953481412</c:v>
                </c:pt>
                <c:pt idx="3">
                  <c:v>2.1247198722192202</c:v>
                </c:pt>
                <c:pt idx="4">
                  <c:v>2.4351050771092</c:v>
                </c:pt>
                <c:pt idx="5">
                  <c:v>2.6344586103204799</c:v>
                </c:pt>
                <c:pt idx="6">
                  <c:v>2.8424199258586902</c:v>
                </c:pt>
                <c:pt idx="7">
                  <c:v>2.6584718020298701</c:v>
                </c:pt>
                <c:pt idx="9" formatCode="General">
                  <c:v>2.1</c:v>
                </c:pt>
              </c:numCache>
            </c:numRef>
          </c:val>
          <c:smooth val="0"/>
          <c:extLst xmlns:c16r2="http://schemas.microsoft.com/office/drawing/2015/06/chart">
            <c:ext xmlns:c16="http://schemas.microsoft.com/office/drawing/2014/chart" uri="{C3380CC4-5D6E-409C-BE32-E72D297353CC}">
              <c16:uniqueId val="{00000001-C0CD-4FDB-A4D8-B5832CA4D555}"/>
            </c:ext>
            <c:ext xmlns:c15="http://schemas.microsoft.com/office/drawing/2012/chart" uri="{02D57815-91ED-43cb-92C2-25804820EDAC}">
              <c15:filteredSeriesTitle>
                <c15:tx>
                  <c:strRef>
                    <c:extLst>
                      <c:ext uri="{02D57815-91ED-43cb-92C2-25804820EDAC}">
                        <c15:formulaRef>
                          <c15:sqref>'Fig 6'!#REF!</c15:sqref>
                        </c15:formulaRef>
                      </c:ext>
                    </c:extLst>
                    <c:strCache>
                      <c:ptCount val="1"/>
                      <c:pt idx="0">
                        <c:v>#REF!</c:v>
                      </c:pt>
                    </c:strCache>
                  </c:strRef>
                </c15:tx>
              </c15:filteredSeriesTitle>
            </c:ext>
          </c:extLst>
        </c:ser>
        <c:dLbls>
          <c:showLegendKey val="0"/>
          <c:showVal val="0"/>
          <c:showCatName val="0"/>
          <c:showSerName val="0"/>
          <c:showPercent val="0"/>
          <c:showBubbleSize val="0"/>
        </c:dLbls>
        <c:marker val="1"/>
        <c:smooth val="0"/>
        <c:axId val="938331952"/>
        <c:axId val="938324880"/>
      </c:lineChart>
      <c:catAx>
        <c:axId val="938325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38326512"/>
        <c:crosses val="autoZero"/>
        <c:auto val="1"/>
        <c:lblAlgn val="ctr"/>
        <c:lblOffset val="100"/>
        <c:noMultiLvlLbl val="0"/>
      </c:catAx>
      <c:valAx>
        <c:axId val="938326512"/>
        <c:scaling>
          <c:orientation val="minMax"/>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938325424"/>
        <c:crosses val="autoZero"/>
        <c:crossBetween val="between"/>
      </c:valAx>
      <c:valAx>
        <c:axId val="938324880"/>
        <c:scaling>
          <c:orientation val="minMax"/>
        </c:scaling>
        <c:delete val="0"/>
        <c:axPos val="r"/>
        <c:numFmt formatCode="0.0" sourceLinked="1"/>
        <c:majorTickMark val="out"/>
        <c:minorTickMark val="none"/>
        <c:tickLblPos val="nextTo"/>
        <c:spPr>
          <a:noFill/>
          <a:ln>
            <a:noFill/>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38331952"/>
        <c:crosses val="max"/>
        <c:crossBetween val="between"/>
        <c:majorUnit val="1"/>
      </c:valAx>
      <c:catAx>
        <c:axId val="938331952"/>
        <c:scaling>
          <c:orientation val="minMax"/>
        </c:scaling>
        <c:delete val="1"/>
        <c:axPos val="b"/>
        <c:majorTickMark val="out"/>
        <c:minorTickMark val="none"/>
        <c:tickLblPos val="nextTo"/>
        <c:crossAx val="938324880"/>
        <c:crosses val="autoZero"/>
        <c:auto val="1"/>
        <c:lblAlgn val="ctr"/>
        <c:lblOffset val="100"/>
        <c:noMultiLvlLbl val="0"/>
      </c:catAx>
      <c:spPr>
        <a:noFill/>
        <a:ln>
          <a:noFill/>
        </a:ln>
        <a:effectLst/>
      </c:spPr>
    </c:plotArea>
    <c:legend>
      <c:legendPos val="r"/>
      <c:layout>
        <c:manualLayout>
          <c:xMode val="edge"/>
          <c:yMode val="edge"/>
          <c:x val="0.85395938552188555"/>
          <c:y val="0.12324666184540979"/>
          <c:w val="0.11697495791245789"/>
          <c:h val="0.741958695205436"/>
        </c:manualLayout>
      </c:layout>
      <c:overlay val="0"/>
      <c:spPr>
        <a:noFill/>
        <a:ln>
          <a:noFill/>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147636</xdr:rowOff>
    </xdr:from>
    <xdr:to>
      <xdr:col>6</xdr:col>
      <xdr:colOff>716280</xdr:colOff>
      <xdr:row>21</xdr:row>
      <xdr:rowOff>106680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16510</xdr:colOff>
      <xdr:row>2</xdr:row>
      <xdr:rowOff>62230</xdr:rowOff>
    </xdr:from>
    <xdr:to>
      <xdr:col>10</xdr:col>
      <xdr:colOff>128270</xdr:colOff>
      <xdr:row>18</xdr:row>
      <xdr:rowOff>629920</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438149</xdr:colOff>
      <xdr:row>2</xdr:row>
      <xdr:rowOff>76200</xdr:rowOff>
    </xdr:from>
    <xdr:to>
      <xdr:col>12</xdr:col>
      <xdr:colOff>209550</xdr:colOff>
      <xdr:row>21</xdr:row>
      <xdr:rowOff>95250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52760</xdr:colOff>
      <xdr:row>11</xdr:row>
      <xdr:rowOff>50800</xdr:rowOff>
    </xdr:from>
    <xdr:to>
      <xdr:col>5</xdr:col>
      <xdr:colOff>25400</xdr:colOff>
      <xdr:row>24</xdr:row>
      <xdr:rowOff>12700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28575</xdr:colOff>
      <xdr:row>2</xdr:row>
      <xdr:rowOff>181043</xdr:rowOff>
    </xdr:from>
    <xdr:to>
      <xdr:col>6</xdr:col>
      <xdr:colOff>638175</xdr:colOff>
      <xdr:row>15</xdr:row>
      <xdr:rowOff>180975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440358</xdr:colOff>
      <xdr:row>3</xdr:row>
      <xdr:rowOff>44824</xdr:rowOff>
    </xdr:from>
    <xdr:to>
      <xdr:col>8</xdr:col>
      <xdr:colOff>537064</xdr:colOff>
      <xdr:row>24</xdr:row>
      <xdr:rowOff>182896</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470648</xdr:colOff>
      <xdr:row>3</xdr:row>
      <xdr:rowOff>81643</xdr:rowOff>
    </xdr:from>
    <xdr:to>
      <xdr:col>12</xdr:col>
      <xdr:colOff>58286</xdr:colOff>
      <xdr:row>25</xdr:row>
      <xdr:rowOff>38286</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351652</xdr:colOff>
      <xdr:row>2</xdr:row>
      <xdr:rowOff>199624</xdr:rowOff>
    </xdr:from>
    <xdr:to>
      <xdr:col>14</xdr:col>
      <xdr:colOff>1232717</xdr:colOff>
      <xdr:row>22</xdr:row>
      <xdr:rowOff>26065</xdr:rowOff>
    </xdr:to>
    <xdr:graphicFrame macro="">
      <xdr:nvGraphicFramePr>
        <xdr:cNvPr id="4" name="Graphique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boSSMSI\P03Analyse\1-Bilans\2023\Bilan%20d&#233;finitif%202023\8_Fiche%20coups%20et%20blessures\JC\2_Coups%20et%20blessures%20volontaires_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 1"/>
      <sheetName val="Fig 2"/>
      <sheetName val="Fig 3"/>
      <sheetName val="Fig 4"/>
      <sheetName val="Fig 5"/>
      <sheetName val="Fig 8_ a"/>
      <sheetName val="Fig 8 _ b"/>
      <sheetName val="Fig 8 _ c"/>
      <sheetName val="Fig 7"/>
    </sheetNames>
    <sheetDataSet>
      <sheetData sheetId="0">
        <row r="27">
          <cell r="C27" t="str">
            <v>Ensemble des victimes de coups et blessures volontaires (sur personnes de 15 ans ou plus)</v>
          </cell>
          <cell r="D27" t="str">
            <v>dont violences intrafamiliales</v>
          </cell>
          <cell r="E27" t="str">
            <v>dont autres coups et blessures volontaires</v>
          </cell>
        </row>
        <row r="28">
          <cell r="B28">
            <v>2016</v>
          </cell>
          <cell r="C28">
            <v>214700</v>
          </cell>
          <cell r="D28">
            <v>95100</v>
          </cell>
          <cell r="E28">
            <v>119700</v>
          </cell>
        </row>
        <row r="29">
          <cell r="B29">
            <v>2017</v>
          </cell>
          <cell r="C29">
            <v>220800</v>
          </cell>
          <cell r="D29">
            <v>96400</v>
          </cell>
          <cell r="E29">
            <v>124400</v>
          </cell>
        </row>
        <row r="30">
          <cell r="B30">
            <v>2018</v>
          </cell>
          <cell r="C30">
            <v>235400</v>
          </cell>
          <cell r="D30">
            <v>104700</v>
          </cell>
          <cell r="E30">
            <v>130700</v>
          </cell>
        </row>
        <row r="31">
          <cell r="B31">
            <v>2019</v>
          </cell>
          <cell r="C31">
            <v>251800</v>
          </cell>
          <cell r="D31">
            <v>120300</v>
          </cell>
          <cell r="E31">
            <v>131500</v>
          </cell>
        </row>
        <row r="32">
          <cell r="B32">
            <v>2020</v>
          </cell>
          <cell r="C32">
            <v>252400</v>
          </cell>
          <cell r="D32">
            <v>132600</v>
          </cell>
          <cell r="E32">
            <v>119800</v>
          </cell>
        </row>
        <row r="33">
          <cell r="B33">
            <v>2021</v>
          </cell>
          <cell r="C33">
            <v>279100</v>
          </cell>
          <cell r="D33">
            <v>151700</v>
          </cell>
          <cell r="E33">
            <v>127400</v>
          </cell>
        </row>
        <row r="34">
          <cell r="B34">
            <v>2022</v>
          </cell>
          <cell r="C34">
            <v>320200</v>
          </cell>
          <cell r="D34">
            <v>177200</v>
          </cell>
          <cell r="E34">
            <v>143000</v>
          </cell>
        </row>
        <row r="35">
          <cell r="B35">
            <v>2023</v>
          </cell>
          <cell r="C35">
            <v>334900</v>
          </cell>
          <cell r="D35">
            <v>191700</v>
          </cell>
          <cell r="E35">
            <v>143200</v>
          </cell>
        </row>
      </sheetData>
      <sheetData sheetId="1">
        <row r="19">
          <cell r="C19" t="str">
            <v>dont violences intrafamiliales dans le cadre conjugal</v>
          </cell>
        </row>
        <row r="20">
          <cell r="B20">
            <v>2017</v>
          </cell>
        </row>
        <row r="21">
          <cell r="B21">
            <v>2018</v>
          </cell>
        </row>
        <row r="22">
          <cell r="B22">
            <v>2019</v>
          </cell>
        </row>
        <row r="23">
          <cell r="B23">
            <v>2020</v>
          </cell>
        </row>
        <row r="24">
          <cell r="B24">
            <v>2021</v>
          </cell>
        </row>
        <row r="25">
          <cell r="B25">
            <v>2022</v>
          </cell>
        </row>
        <row r="26">
          <cell r="B26">
            <v>2023</v>
          </cell>
        </row>
      </sheetData>
      <sheetData sheetId="2">
        <row r="30">
          <cell r="D30">
            <v>0</v>
          </cell>
          <cell r="E30" t="str">
            <v>Femmes</v>
          </cell>
          <cell r="F30" t="str">
            <v>Hommes</v>
          </cell>
          <cell r="G30" t="str">
            <v>Femmes - violences intrefamiliales</v>
          </cell>
          <cell r="H30" t="str">
            <v>Hommes - violences intrefamiliales</v>
          </cell>
        </row>
        <row r="31">
          <cell r="D31" t="str">
            <v>15 à 17 ans</v>
          </cell>
          <cell r="E31">
            <v>6.6044999999999998</v>
          </cell>
          <cell r="F31">
            <v>7.9555709999999999</v>
          </cell>
          <cell r="G31">
            <v>3.4100739999999998</v>
          </cell>
          <cell r="H31">
            <v>0.88444800000000001</v>
          </cell>
        </row>
        <row r="32">
          <cell r="D32" t="str">
            <v>18 à 19 ans</v>
          </cell>
          <cell r="E32">
            <v>11.41311</v>
          </cell>
          <cell r="F32">
            <v>7.9676650000000002</v>
          </cell>
          <cell r="G32">
            <v>7.8933650000000002</v>
          </cell>
          <cell r="H32">
            <v>0.97158199999999995</v>
          </cell>
        </row>
        <row r="33">
          <cell r="D33" t="str">
            <v>20 à 24 ans</v>
          </cell>
          <cell r="E33">
            <v>14.98691</v>
          </cell>
          <cell r="F33">
            <v>8.3908729999999991</v>
          </cell>
          <cell r="G33">
            <v>11.27722</v>
          </cell>
          <cell r="H33">
            <v>1.4678100000000001</v>
          </cell>
        </row>
        <row r="34">
          <cell r="D34" t="str">
            <v>25 à 29 ans</v>
          </cell>
          <cell r="E34">
            <v>15.51004</v>
          </cell>
          <cell r="F34">
            <v>7.9843710000000003</v>
          </cell>
          <cell r="G34">
            <v>12.502459999999999</v>
          </cell>
          <cell r="H34">
            <v>2.0282809999999998</v>
          </cell>
        </row>
        <row r="35">
          <cell r="D35" t="str">
            <v>30 à 34 ans</v>
          </cell>
          <cell r="E35">
            <v>14.507210000000001</v>
          </cell>
          <cell r="F35">
            <v>7.903829</v>
          </cell>
          <cell r="G35">
            <v>12.10417</v>
          </cell>
          <cell r="H35">
            <v>2.4474089999999999</v>
          </cell>
        </row>
        <row r="36">
          <cell r="D36" t="str">
            <v>35 à 39 ans</v>
          </cell>
          <cell r="E36">
            <v>12.75826</v>
          </cell>
          <cell r="F36">
            <v>7.3905609999999999</v>
          </cell>
          <cell r="G36">
            <v>10.70091</v>
          </cell>
          <cell r="H36">
            <v>2.4480300000000002</v>
          </cell>
        </row>
        <row r="37">
          <cell r="D37" t="str">
            <v>40 à 44 ans</v>
          </cell>
          <cell r="E37">
            <v>9.8057940000000006</v>
          </cell>
          <cell r="F37">
            <v>6.4320510000000004</v>
          </cell>
          <cell r="G37">
            <v>8.0092060000000007</v>
          </cell>
          <cell r="H37">
            <v>2.1534849999999999</v>
          </cell>
        </row>
        <row r="38">
          <cell r="D38" t="str">
            <v>45 à 49 ans</v>
          </cell>
          <cell r="E38">
            <v>7.4053810000000002</v>
          </cell>
          <cell r="F38">
            <v>5.2879060000000004</v>
          </cell>
          <cell r="G38">
            <v>5.7579399999999996</v>
          </cell>
          <cell r="H38">
            <v>1.639319</v>
          </cell>
        </row>
        <row r="39">
          <cell r="D39" t="str">
            <v>50 à 54 ans</v>
          </cell>
          <cell r="E39">
            <v>4.9211660000000004</v>
          </cell>
          <cell r="F39">
            <v>3.9679799999999998</v>
          </cell>
          <cell r="G39">
            <v>3.6371190000000002</v>
          </cell>
          <cell r="H39">
            <v>1.20427</v>
          </cell>
        </row>
        <row r="40">
          <cell r="D40" t="str">
            <v>55 à 59 ans</v>
          </cell>
          <cell r="E40">
            <v>3.0555300000000001</v>
          </cell>
          <cell r="F40">
            <v>2.9897420000000001</v>
          </cell>
          <cell r="G40">
            <v>2.1334469999999999</v>
          </cell>
          <cell r="H40">
            <v>0.90071999999999997</v>
          </cell>
        </row>
        <row r="41">
          <cell r="D41" t="str">
            <v>60 à 64 ans</v>
          </cell>
          <cell r="E41">
            <v>1.841518</v>
          </cell>
          <cell r="F41">
            <v>1.93075</v>
          </cell>
          <cell r="G41">
            <v>1.2877529999999999</v>
          </cell>
          <cell r="H41">
            <v>0.63430600000000004</v>
          </cell>
        </row>
        <row r="42">
          <cell r="D42" t="str">
            <v>65 à 69 ans</v>
          </cell>
          <cell r="E42">
            <v>1.376315</v>
          </cell>
          <cell r="F42">
            <v>1.2971630000000001</v>
          </cell>
          <cell r="G42">
            <v>0.99121400000000004</v>
          </cell>
          <cell r="H42">
            <v>0.45357199999999998</v>
          </cell>
        </row>
        <row r="43">
          <cell r="D43" t="str">
            <v>70 à 74 ans</v>
          </cell>
          <cell r="E43">
            <v>1.070087</v>
          </cell>
          <cell r="F43">
            <v>1.044351</v>
          </cell>
          <cell r="G43">
            <v>0.76441999999999999</v>
          </cell>
          <cell r="H43">
            <v>0.38304700000000003</v>
          </cell>
        </row>
        <row r="44">
          <cell r="D44" t="str">
            <v>75 ans ou plus</v>
          </cell>
          <cell r="E44">
            <v>0.73384300000000002</v>
          </cell>
          <cell r="F44">
            <v>0.69500099999999998</v>
          </cell>
          <cell r="G44">
            <v>0.47515099999999999</v>
          </cell>
          <cell r="H44">
            <v>0.285416</v>
          </cell>
        </row>
      </sheetData>
      <sheetData sheetId="3">
        <row r="23">
          <cell r="C23" t="str">
            <v>Femmes</v>
          </cell>
          <cell r="D23" t="str">
            <v>Hommes</v>
          </cell>
          <cell r="E23" t="str">
            <v>Ensemble</v>
          </cell>
        </row>
      </sheetData>
      <sheetData sheetId="4">
        <row r="23">
          <cell r="B23" t="str">
            <v>France</v>
          </cell>
          <cell r="C23" t="str">
            <v>UE27 hors France</v>
          </cell>
          <cell r="D23" t="str">
            <v>Europe hors UE27</v>
          </cell>
          <cell r="E23" t="str">
            <v>Afrique</v>
          </cell>
          <cell r="F23" t="str">
            <v>Asie</v>
          </cell>
          <cell r="G23" t="str">
            <v>Amérique, Océanie ou indéterminée</v>
          </cell>
        </row>
      </sheetData>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hème Office">
  <a:themeElements>
    <a:clrScheme name="Fiche Bilan Fin">
      <a:dk1>
        <a:sysClr val="windowText" lastClr="000000"/>
      </a:dk1>
      <a:lt1>
        <a:sysClr val="window" lastClr="FFFFFF"/>
      </a:lt1>
      <a:dk2>
        <a:srgbClr val="2F4077"/>
      </a:dk2>
      <a:lt2>
        <a:srgbClr val="2B7758"/>
      </a:lt2>
      <a:accent1>
        <a:srgbClr val="465F9D"/>
      </a:accent1>
      <a:accent2>
        <a:srgbClr val="FFCA00"/>
      </a:accent2>
      <a:accent3>
        <a:srgbClr val="34CB6A"/>
      </a:accent3>
      <a:accent4>
        <a:srgbClr val="CE614A"/>
      </a:accent4>
      <a:accent5>
        <a:srgbClr val="6E85BE"/>
      </a:accent5>
      <a:accent6>
        <a:srgbClr val="C3992A"/>
      </a:accent6>
      <a:hlink>
        <a:srgbClr val="000000"/>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5"/>
  <sheetViews>
    <sheetView zoomScale="85" zoomScaleNormal="85" workbookViewId="0">
      <selection activeCell="B23" sqref="B23:B25"/>
    </sheetView>
  </sheetViews>
  <sheetFormatPr baseColWidth="10" defaultColWidth="10.85546875" defaultRowHeight="15" x14ac:dyDescent="0.25"/>
  <cols>
    <col min="1" max="1" width="4.28515625" style="1" customWidth="1"/>
    <col min="2" max="8" width="19.7109375" style="1" customWidth="1"/>
    <col min="9" max="16384" width="10.85546875" style="1"/>
  </cols>
  <sheetData>
    <row r="2" spans="2:2" x14ac:dyDescent="0.25">
      <c r="B2" s="2" t="s">
        <v>84</v>
      </c>
    </row>
    <row r="23" spans="2:7" x14ac:dyDescent="0.25">
      <c r="B23" s="66" t="s">
        <v>90</v>
      </c>
    </row>
    <row r="24" spans="2:7" x14ac:dyDescent="0.25">
      <c r="B24" s="66" t="s">
        <v>88</v>
      </c>
    </row>
    <row r="25" spans="2:7" x14ac:dyDescent="0.25">
      <c r="B25" s="67" t="s">
        <v>89</v>
      </c>
    </row>
    <row r="27" spans="2:7" ht="90" x14ac:dyDescent="0.25">
      <c r="B27" s="3"/>
      <c r="C27" s="10" t="s">
        <v>85</v>
      </c>
      <c r="D27" s="5" t="s">
        <v>86</v>
      </c>
      <c r="E27" s="5" t="s">
        <v>1</v>
      </c>
      <c r="F27" s="9" t="s">
        <v>87</v>
      </c>
      <c r="G27" s="9" t="s">
        <v>2</v>
      </c>
    </row>
    <row r="28" spans="2:7" x14ac:dyDescent="0.25">
      <c r="B28" s="6">
        <v>2016</v>
      </c>
      <c r="C28" s="11">
        <v>214700</v>
      </c>
      <c r="D28" s="7">
        <v>95100</v>
      </c>
      <c r="E28" s="7">
        <v>119700</v>
      </c>
      <c r="F28" s="8">
        <f>D28/$C28</f>
        <v>0.44294364229156963</v>
      </c>
      <c r="G28" s="8">
        <f>E28/$C28</f>
        <v>0.55752212389380529</v>
      </c>
    </row>
    <row r="29" spans="2:7" x14ac:dyDescent="0.25">
      <c r="B29" s="6">
        <v>2017</v>
      </c>
      <c r="C29" s="11">
        <v>220800</v>
      </c>
      <c r="D29" s="7">
        <v>96400</v>
      </c>
      <c r="E29" s="7">
        <v>124400</v>
      </c>
      <c r="F29" s="8">
        <f t="shared" ref="F29:G35" si="0">D29/$C29</f>
        <v>0.43659420289855072</v>
      </c>
      <c r="G29" s="8">
        <f t="shared" si="0"/>
        <v>0.56340579710144922</v>
      </c>
    </row>
    <row r="30" spans="2:7" x14ac:dyDescent="0.25">
      <c r="B30" s="6">
        <v>2018</v>
      </c>
      <c r="C30" s="11">
        <v>235400</v>
      </c>
      <c r="D30" s="7">
        <v>104700</v>
      </c>
      <c r="E30" s="7">
        <v>130700</v>
      </c>
      <c r="F30" s="8">
        <f t="shared" si="0"/>
        <v>0.44477485131690742</v>
      </c>
      <c r="G30" s="8">
        <f t="shared" si="0"/>
        <v>0.55522514868309258</v>
      </c>
    </row>
    <row r="31" spans="2:7" x14ac:dyDescent="0.25">
      <c r="B31" s="6">
        <v>2019</v>
      </c>
      <c r="C31" s="11">
        <v>251800</v>
      </c>
      <c r="D31" s="7">
        <v>120300</v>
      </c>
      <c r="E31" s="7">
        <v>131500</v>
      </c>
      <c r="F31" s="8">
        <f t="shared" si="0"/>
        <v>0.47776012708498811</v>
      </c>
      <c r="G31" s="8">
        <f t="shared" si="0"/>
        <v>0.52223987291501195</v>
      </c>
    </row>
    <row r="32" spans="2:7" x14ac:dyDescent="0.25">
      <c r="B32" s="6">
        <v>2020</v>
      </c>
      <c r="C32" s="11">
        <v>252400</v>
      </c>
      <c r="D32" s="7">
        <v>132600</v>
      </c>
      <c r="E32" s="7">
        <v>119800</v>
      </c>
      <c r="F32" s="8">
        <f t="shared" si="0"/>
        <v>0.52535657686212356</v>
      </c>
      <c r="G32" s="8">
        <f t="shared" si="0"/>
        <v>0.47464342313787639</v>
      </c>
    </row>
    <row r="33" spans="2:7" x14ac:dyDescent="0.25">
      <c r="B33" s="6">
        <v>2021</v>
      </c>
      <c r="C33" s="11">
        <v>279100</v>
      </c>
      <c r="D33" s="7">
        <v>151700</v>
      </c>
      <c r="E33" s="7">
        <v>127400</v>
      </c>
      <c r="F33" s="8">
        <f t="shared" si="0"/>
        <v>0.54353278394840554</v>
      </c>
      <c r="G33" s="8">
        <f t="shared" si="0"/>
        <v>0.4564672160515944</v>
      </c>
    </row>
    <row r="34" spans="2:7" x14ac:dyDescent="0.25">
      <c r="B34" s="6">
        <v>2022</v>
      </c>
      <c r="C34" s="11">
        <v>320200</v>
      </c>
      <c r="D34" s="7">
        <v>177200</v>
      </c>
      <c r="E34" s="7">
        <v>143000</v>
      </c>
      <c r="F34" s="8">
        <f t="shared" si="0"/>
        <v>0.55340412242348536</v>
      </c>
      <c r="G34" s="8">
        <f t="shared" si="0"/>
        <v>0.4465958775765147</v>
      </c>
    </row>
    <row r="35" spans="2:7" x14ac:dyDescent="0.25">
      <c r="B35" s="6">
        <v>2023</v>
      </c>
      <c r="C35" s="11">
        <v>334900</v>
      </c>
      <c r="D35" s="7">
        <v>191700</v>
      </c>
      <c r="E35" s="7">
        <v>143200</v>
      </c>
      <c r="F35" s="8">
        <f t="shared" si="0"/>
        <v>0.57240967452971037</v>
      </c>
      <c r="G35" s="8">
        <f t="shared" si="0"/>
        <v>0.42759032547028963</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38"/>
  <sheetViews>
    <sheetView topLeftCell="B22" zoomScale="130" zoomScaleNormal="130" workbookViewId="0">
      <selection activeCell="I30" sqref="I30"/>
    </sheetView>
  </sheetViews>
  <sheetFormatPr baseColWidth="10" defaultColWidth="11.42578125" defaultRowHeight="15" x14ac:dyDescent="0.25"/>
  <cols>
    <col min="1" max="1" width="4" style="1" customWidth="1"/>
    <col min="2" max="2" width="11.42578125" style="1"/>
    <col min="3" max="4" width="14.85546875" style="1" customWidth="1"/>
    <col min="5" max="5" width="13.140625" style="1" customWidth="1"/>
    <col min="6" max="16" width="11.42578125" style="1"/>
    <col min="17" max="17" width="11.42578125" style="1" customWidth="1"/>
    <col min="18" max="16384" width="11.42578125" style="1"/>
  </cols>
  <sheetData>
    <row r="2" spans="2:12" x14ac:dyDescent="0.25">
      <c r="B2" s="12" t="s">
        <v>93</v>
      </c>
    </row>
    <row r="3" spans="2:12" x14ac:dyDescent="0.25">
      <c r="B3" s="13"/>
    </row>
    <row r="4" spans="2:12" x14ac:dyDescent="0.25">
      <c r="B4" s="13"/>
    </row>
    <row r="5" spans="2:12" x14ac:dyDescent="0.25">
      <c r="B5" s="13"/>
    </row>
    <row r="6" spans="2:12" x14ac:dyDescent="0.25">
      <c r="B6" s="13"/>
      <c r="L6" s="64" t="s">
        <v>95</v>
      </c>
    </row>
    <row r="7" spans="2:12" x14ac:dyDescent="0.25">
      <c r="B7" s="13"/>
      <c r="L7" s="64" t="s">
        <v>88</v>
      </c>
    </row>
    <row r="8" spans="2:12" x14ac:dyDescent="0.25">
      <c r="B8" s="13"/>
      <c r="L8" s="65" t="s">
        <v>94</v>
      </c>
    </row>
    <row r="9" spans="2:12" x14ac:dyDescent="0.25">
      <c r="B9" s="13"/>
    </row>
    <row r="10" spans="2:12" x14ac:dyDescent="0.25">
      <c r="B10" s="13"/>
    </row>
    <row r="11" spans="2:12" x14ac:dyDescent="0.25">
      <c r="B11" s="13"/>
    </row>
    <row r="12" spans="2:12" x14ac:dyDescent="0.25">
      <c r="B12" s="13"/>
    </row>
    <row r="13" spans="2:12" x14ac:dyDescent="0.25">
      <c r="B13" s="13"/>
    </row>
    <row r="14" spans="2:12" x14ac:dyDescent="0.25">
      <c r="B14" s="13"/>
    </row>
    <row r="15" spans="2:12" x14ac:dyDescent="0.25">
      <c r="B15" s="13"/>
    </row>
    <row r="16" spans="2:12" x14ac:dyDescent="0.25">
      <c r="B16" s="13"/>
    </row>
    <row r="17" spans="2:24" x14ac:dyDescent="0.25">
      <c r="B17" s="13"/>
    </row>
    <row r="18" spans="2:24" x14ac:dyDescent="0.25">
      <c r="B18" s="13"/>
    </row>
    <row r="19" spans="2:24" ht="150" x14ac:dyDescent="0.25">
      <c r="B19" s="3"/>
      <c r="C19" s="5" t="s">
        <v>91</v>
      </c>
      <c r="D19" s="5" t="s">
        <v>92</v>
      </c>
      <c r="E19" s="5" t="s">
        <v>1</v>
      </c>
      <c r="F19" s="10" t="s">
        <v>85</v>
      </c>
      <c r="H19" s="14"/>
      <c r="S19" s="3"/>
      <c r="T19" s="5" t="s">
        <v>3</v>
      </c>
      <c r="U19" s="5" t="s">
        <v>4</v>
      </c>
      <c r="V19" s="5" t="s">
        <v>1</v>
      </c>
      <c r="W19" s="4" t="s">
        <v>0</v>
      </c>
    </row>
    <row r="20" spans="2:24" x14ac:dyDescent="0.25">
      <c r="B20" s="6">
        <v>2017</v>
      </c>
      <c r="C20" s="15">
        <f>(((T21-T20)/($W21-$W20))*100)*((($W21-$W20)/$W20))</f>
        <v>0.46576618537494174</v>
      </c>
      <c r="D20" s="15">
        <f>(((U21-U20)/($W21-$W20))*100)*((($W21-$W20)/$W20))</f>
        <v>0.13972985561248255</v>
      </c>
      <c r="E20" s="15">
        <f>(((V21-V20)/($W21-$W20))*100)*((($W21-$W20)/$W20))</f>
        <v>2.1891010712622263</v>
      </c>
      <c r="F20" s="19">
        <f>((W21-W20)/W20)*100</f>
        <v>2.841173730787145</v>
      </c>
      <c r="H20" s="14"/>
      <c r="S20" s="6">
        <v>2016</v>
      </c>
      <c r="T20" s="3">
        <v>84800</v>
      </c>
      <c r="U20" s="3">
        <v>10300</v>
      </c>
      <c r="V20" s="3">
        <v>119700</v>
      </c>
      <c r="W20" s="11">
        <v>214700</v>
      </c>
    </row>
    <row r="21" spans="2:24" x14ac:dyDescent="0.25">
      <c r="B21" s="6">
        <v>2018</v>
      </c>
      <c r="C21" s="15">
        <f t="shared" ref="C21:E26" si="0">(((T22-T21)/($W22-$W21))*100)*((($W22-$W21)/$W21))</f>
        <v>3.1702898550724634</v>
      </c>
      <c r="D21" s="15">
        <f t="shared" si="0"/>
        <v>0.58876811594202894</v>
      </c>
      <c r="E21" s="15">
        <f t="shared" si="0"/>
        <v>2.8532608695652177</v>
      </c>
      <c r="F21" s="19">
        <f>((W22-W21)/W21)*100</f>
        <v>6.61231884057971</v>
      </c>
      <c r="H21" s="14"/>
      <c r="S21" s="6">
        <v>2017</v>
      </c>
      <c r="T21" s="3">
        <v>85800</v>
      </c>
      <c r="U21" s="3">
        <v>10600</v>
      </c>
      <c r="V21" s="3">
        <v>124400</v>
      </c>
      <c r="W21" s="11">
        <v>220800</v>
      </c>
    </row>
    <row r="22" spans="2:24" x14ac:dyDescent="0.25">
      <c r="B22" s="6">
        <v>2019</v>
      </c>
      <c r="C22" s="15">
        <f t="shared" si="0"/>
        <v>6.1172472387425669</v>
      </c>
      <c r="D22" s="15">
        <f t="shared" si="0"/>
        <v>0.50977060322854717</v>
      </c>
      <c r="E22" s="15">
        <f t="shared" si="0"/>
        <v>0.33984706881903148</v>
      </c>
      <c r="F22" s="19">
        <f t="shared" ref="F22:F25" si="1">((W23-W22)/W22)*100</f>
        <v>6.9668649107901448</v>
      </c>
      <c r="S22" s="6">
        <v>2018</v>
      </c>
      <c r="T22" s="3">
        <v>92800</v>
      </c>
      <c r="U22" s="3">
        <v>11900</v>
      </c>
      <c r="V22" s="3">
        <v>130700</v>
      </c>
      <c r="W22" s="11">
        <v>235400</v>
      </c>
    </row>
    <row r="23" spans="2:24" x14ac:dyDescent="0.25">
      <c r="B23" s="6">
        <v>2020</v>
      </c>
      <c r="C23" s="15">
        <f t="shared" si="0"/>
        <v>4.6465448768864182</v>
      </c>
      <c r="D23" s="15">
        <f t="shared" si="0"/>
        <v>0.23828435266084197</v>
      </c>
      <c r="E23" s="15">
        <f>(((V24-V23)/($W24-$W23))*100)*((($W24-$W23)/$W23))</f>
        <v>-4.6465448768864182</v>
      </c>
      <c r="F23" s="19">
        <f t="shared" si="1"/>
        <v>0.23828435266084197</v>
      </c>
      <c r="S23" s="6">
        <v>2019</v>
      </c>
      <c r="T23" s="3">
        <v>107200</v>
      </c>
      <c r="U23" s="3">
        <v>13100</v>
      </c>
      <c r="V23" s="3">
        <v>131500</v>
      </c>
      <c r="W23" s="11">
        <v>251800</v>
      </c>
    </row>
    <row r="24" spans="2:24" x14ac:dyDescent="0.25">
      <c r="B24" s="6">
        <v>2021</v>
      </c>
      <c r="C24" s="15">
        <f t="shared" si="0"/>
        <v>7.1711568938193349</v>
      </c>
      <c r="D24" s="15">
        <f t="shared" si="0"/>
        <v>0.39619651347068152</v>
      </c>
      <c r="E24" s="15">
        <f t="shared" si="0"/>
        <v>3.0110935023771792</v>
      </c>
      <c r="F24" s="19">
        <f t="shared" si="1"/>
        <v>10.578446909667196</v>
      </c>
      <c r="S24" s="6">
        <v>2020</v>
      </c>
      <c r="T24" s="3">
        <v>118900</v>
      </c>
      <c r="U24" s="3">
        <v>13700</v>
      </c>
      <c r="V24" s="3">
        <v>119800</v>
      </c>
      <c r="W24" s="11">
        <v>252400</v>
      </c>
    </row>
    <row r="25" spans="2:24" x14ac:dyDescent="0.25">
      <c r="B25" s="6">
        <v>2022</v>
      </c>
      <c r="C25" s="15">
        <f t="shared" si="0"/>
        <v>8.4557506270154068</v>
      </c>
      <c r="D25" s="15">
        <f t="shared" si="0"/>
        <v>0.68075958437835904</v>
      </c>
      <c r="E25" s="15">
        <f t="shared" si="0"/>
        <v>5.5893944822644208</v>
      </c>
      <c r="F25" s="19">
        <f t="shared" si="1"/>
        <v>14.725904693658187</v>
      </c>
      <c r="S25" s="6">
        <v>2021</v>
      </c>
      <c r="T25" s="3">
        <v>137000</v>
      </c>
      <c r="U25" s="3">
        <v>14700</v>
      </c>
      <c r="V25" s="3">
        <v>127400</v>
      </c>
      <c r="W25" s="11">
        <v>279100</v>
      </c>
    </row>
    <row r="26" spans="2:24" x14ac:dyDescent="0.25">
      <c r="B26" s="6">
        <v>2023</v>
      </c>
      <c r="C26" s="15">
        <f>(((T27-T26)/($W27-$W26))*100)*((($W27-$W26)/$W26))</f>
        <v>4.0287320424734538</v>
      </c>
      <c r="D26" s="15">
        <f t="shared" si="0"/>
        <v>0.49968769519050588</v>
      </c>
      <c r="E26" s="15">
        <f>(((V27-V26)/($W27-$W26))*100)*((($W27-$W26)/$W26))</f>
        <v>6.2460961898813235E-2</v>
      </c>
      <c r="F26" s="19">
        <f>((W27-W26)/W26)*100</f>
        <v>4.5908806995627733</v>
      </c>
      <c r="S26" s="6">
        <v>2022</v>
      </c>
      <c r="T26" s="3">
        <v>160600</v>
      </c>
      <c r="U26" s="3">
        <v>16600</v>
      </c>
      <c r="V26" s="3">
        <v>143000</v>
      </c>
      <c r="W26" s="11">
        <v>320200</v>
      </c>
    </row>
    <row r="27" spans="2:24" x14ac:dyDescent="0.25">
      <c r="S27" s="6">
        <v>2023</v>
      </c>
      <c r="T27" s="3">
        <v>173500</v>
      </c>
      <c r="U27" s="3">
        <v>18200</v>
      </c>
      <c r="V27" s="3">
        <v>143200</v>
      </c>
      <c r="W27" s="11">
        <v>334900</v>
      </c>
    </row>
    <row r="28" spans="2:24" x14ac:dyDescent="0.25">
      <c r="B28" s="68" t="s">
        <v>96</v>
      </c>
    </row>
    <row r="29" spans="2:24" ht="66" x14ac:dyDescent="0.25">
      <c r="B29" s="3"/>
      <c r="C29" s="16" t="s">
        <v>5</v>
      </c>
      <c r="D29" s="16" t="s">
        <v>6</v>
      </c>
      <c r="E29" s="16" t="s">
        <v>7</v>
      </c>
    </row>
    <row r="30" spans="2:24" ht="17.25" x14ac:dyDescent="0.35">
      <c r="B30" s="17">
        <v>2017</v>
      </c>
      <c r="C30" s="18">
        <f>(T21-T20)/T20</f>
        <v>1.179245283018868E-2</v>
      </c>
      <c r="D30" s="18">
        <f>(U21-U20)/U20</f>
        <v>2.9126213592233011E-2</v>
      </c>
      <c r="E30" s="18">
        <f>(V21-V20)/V20</f>
        <v>3.9264828738512947E-2</v>
      </c>
      <c r="U30" s="1" t="e">
        <f>MROUND(#REF!,100)</f>
        <v>#REF!</v>
      </c>
      <c r="V30" s="1" t="e">
        <f>MROUND(#REF!,100)</f>
        <v>#REF!</v>
      </c>
      <c r="W30" s="1" t="e">
        <f>MROUND(#REF!,100)</f>
        <v>#REF!</v>
      </c>
      <c r="X30" s="1" t="e">
        <f>MROUND(#REF!,100)</f>
        <v>#REF!</v>
      </c>
    </row>
    <row r="31" spans="2:24" ht="17.25" x14ac:dyDescent="0.35">
      <c r="B31" s="17">
        <v>2018</v>
      </c>
      <c r="C31" s="18">
        <f>(T22-T21)/T21</f>
        <v>8.1585081585081584E-2</v>
      </c>
      <c r="D31" s="18">
        <f>(U22-U21)/U21</f>
        <v>0.12264150943396226</v>
      </c>
      <c r="E31" s="18">
        <f>(V22-V21)/V21</f>
        <v>5.0643086816720258E-2</v>
      </c>
      <c r="U31" s="1" t="e">
        <f>MROUND(#REF!,100)</f>
        <v>#REF!</v>
      </c>
      <c r="V31" s="1" t="e">
        <f>MROUND(#REF!,100)</f>
        <v>#REF!</v>
      </c>
      <c r="W31" s="1" t="e">
        <f>MROUND(#REF!,100)</f>
        <v>#REF!</v>
      </c>
      <c r="X31" s="1" t="e">
        <f>MROUND(#REF!,100)</f>
        <v>#REF!</v>
      </c>
    </row>
    <row r="32" spans="2:24" ht="17.25" x14ac:dyDescent="0.35">
      <c r="B32" s="17">
        <v>2019</v>
      </c>
      <c r="C32" s="18">
        <f>(T23-T22)/T22</f>
        <v>0.15517241379310345</v>
      </c>
      <c r="D32" s="18">
        <f>(U23-U22)/U22</f>
        <v>0.10084033613445378</v>
      </c>
      <c r="E32" s="18">
        <f>(V23-V22)/V22</f>
        <v>6.1208875286916601E-3</v>
      </c>
      <c r="U32" s="1" t="e">
        <f>MROUND(#REF!,100)</f>
        <v>#REF!</v>
      </c>
      <c r="V32" s="1" t="e">
        <f>MROUND(#REF!,100)</f>
        <v>#REF!</v>
      </c>
      <c r="W32" s="1" t="e">
        <f>MROUND(#REF!,100)</f>
        <v>#REF!</v>
      </c>
      <c r="X32" s="1" t="e">
        <f>MROUND(#REF!,100)</f>
        <v>#REF!</v>
      </c>
    </row>
    <row r="33" spans="2:24" ht="17.25" x14ac:dyDescent="0.35">
      <c r="B33" s="17">
        <v>2020</v>
      </c>
      <c r="C33" s="18">
        <f>(T24-T23)/T23</f>
        <v>0.10914179104477612</v>
      </c>
      <c r="D33" s="18">
        <f>(U24-U23)/U23</f>
        <v>4.5801526717557252E-2</v>
      </c>
      <c r="E33" s="18">
        <f>(V24-V23)/V23</f>
        <v>-8.8973384030418254E-2</v>
      </c>
      <c r="U33" s="1" t="e">
        <f>MROUND(#REF!,100)</f>
        <v>#REF!</v>
      </c>
      <c r="V33" s="1" t="e">
        <f>MROUND(#REF!,100)</f>
        <v>#REF!</v>
      </c>
      <c r="W33" s="1" t="e">
        <f>MROUND(#REF!,100)</f>
        <v>#REF!</v>
      </c>
      <c r="X33" s="1" t="e">
        <f>MROUND(#REF!,100)</f>
        <v>#REF!</v>
      </c>
    </row>
    <row r="34" spans="2:24" ht="17.25" x14ac:dyDescent="0.35">
      <c r="B34" s="17">
        <v>2021</v>
      </c>
      <c r="C34" s="18">
        <f>(T25-T24)/T24</f>
        <v>0.15222876366694701</v>
      </c>
      <c r="D34" s="18">
        <f>(U25-U24)/U24</f>
        <v>7.2992700729927001E-2</v>
      </c>
      <c r="E34" s="18">
        <f>(V25-V24)/V24</f>
        <v>6.3439065108514187E-2</v>
      </c>
      <c r="U34" s="1" t="e">
        <f>MROUND(#REF!,100)</f>
        <v>#REF!</v>
      </c>
      <c r="V34" s="1" t="e">
        <f>MROUND(#REF!,100)</f>
        <v>#REF!</v>
      </c>
      <c r="W34" s="1" t="e">
        <f>MROUND(#REF!,100)</f>
        <v>#REF!</v>
      </c>
      <c r="X34" s="1" t="e">
        <f>MROUND(#REF!,100)</f>
        <v>#REF!</v>
      </c>
    </row>
    <row r="35" spans="2:24" ht="17.25" x14ac:dyDescent="0.35">
      <c r="B35" s="17">
        <v>2022</v>
      </c>
      <c r="C35" s="18">
        <f>(T26-T25)/T25</f>
        <v>0.17226277372262774</v>
      </c>
      <c r="D35" s="18">
        <f>(U26-U25)/U25</f>
        <v>0.12925170068027211</v>
      </c>
      <c r="E35" s="18">
        <f>(V26-V25)/V25</f>
        <v>0.12244897959183673</v>
      </c>
      <c r="U35" s="1" t="e">
        <f>MROUND(#REF!,100)</f>
        <v>#REF!</v>
      </c>
      <c r="V35" s="1" t="e">
        <f>MROUND(#REF!,100)</f>
        <v>#REF!</v>
      </c>
      <c r="W35" s="1" t="e">
        <f>MROUND(#REF!,100)</f>
        <v>#REF!</v>
      </c>
      <c r="X35" s="1" t="e">
        <f>MROUND(#REF!,100)</f>
        <v>#REF!</v>
      </c>
    </row>
    <row r="36" spans="2:24" ht="17.25" x14ac:dyDescent="0.35">
      <c r="B36" s="17">
        <v>2023</v>
      </c>
      <c r="C36" s="18">
        <f>(T27-T26)/T26</f>
        <v>8.032378580323786E-2</v>
      </c>
      <c r="D36" s="18">
        <f>(U27-U26)/U26</f>
        <v>9.6385542168674704E-2</v>
      </c>
      <c r="E36" s="18">
        <f>(V27-V26)/V26</f>
        <v>1.3986013986013986E-3</v>
      </c>
      <c r="U36" s="1" t="e">
        <f>MROUND(#REF!,100)</f>
        <v>#REF!</v>
      </c>
      <c r="V36" s="1" t="e">
        <f>MROUND(#REF!,100)</f>
        <v>#REF!</v>
      </c>
      <c r="W36" s="1" t="e">
        <f>MROUND(#REF!,100)</f>
        <v>#REF!</v>
      </c>
      <c r="X36" s="1" t="e">
        <f>MROUND(#REF!,100)</f>
        <v>#REF!</v>
      </c>
    </row>
    <row r="37" spans="2:24" x14ac:dyDescent="0.25">
      <c r="U37" s="1" t="e">
        <f>MROUND(#REF!,100)</f>
        <v>#REF!</v>
      </c>
      <c r="V37" s="1" t="e">
        <f>MROUND(#REF!,100)</f>
        <v>#REF!</v>
      </c>
      <c r="W37" s="1" t="e">
        <f>MROUND(#REF!,100)</f>
        <v>#REF!</v>
      </c>
      <c r="X37" s="1" t="e">
        <f>MROUND(#REF!,100)</f>
        <v>#REF!</v>
      </c>
    </row>
    <row r="38" spans="2:24" x14ac:dyDescent="0.25">
      <c r="U38" s="1" t="e">
        <f>MROUND(#REF!,100)</f>
        <v>#REF!</v>
      </c>
      <c r="V38" s="1" t="e">
        <f>MROUND(#REF!,100)</f>
        <v>#REF!</v>
      </c>
      <c r="W38" s="1" t="e">
        <f>MROUND(#REF!,100)</f>
        <v>#REF!</v>
      </c>
      <c r="X38" s="1" t="e">
        <f>MROUND(#REF!,100)</f>
        <v>#REF!</v>
      </c>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4"/>
  <sheetViews>
    <sheetView workbookViewId="0">
      <selection sqref="A1:XFD1048576"/>
    </sheetView>
  </sheetViews>
  <sheetFormatPr baseColWidth="10" defaultRowHeight="15" x14ac:dyDescent="0.25"/>
  <cols>
    <col min="1" max="16384" width="11.42578125" style="1"/>
  </cols>
  <sheetData>
    <row r="2" spans="2:10" x14ac:dyDescent="0.25">
      <c r="B2" s="45" t="s">
        <v>97</v>
      </c>
      <c r="C2" s="20"/>
      <c r="D2" s="20"/>
      <c r="E2" s="20"/>
      <c r="F2" s="20"/>
      <c r="G2" s="20"/>
      <c r="H2" s="20"/>
      <c r="I2" s="20"/>
      <c r="J2" s="20"/>
    </row>
    <row r="4" spans="2:10" x14ac:dyDescent="0.25">
      <c r="E4" s="1" t="s">
        <v>9</v>
      </c>
    </row>
    <row r="5" spans="2:10" x14ac:dyDescent="0.25">
      <c r="E5" s="1" t="s">
        <v>10</v>
      </c>
    </row>
    <row r="6" spans="2:10" x14ac:dyDescent="0.25">
      <c r="E6" s="1" t="s">
        <v>11</v>
      </c>
    </row>
    <row r="7" spans="2:10" x14ac:dyDescent="0.25">
      <c r="E7" s="1" t="s">
        <v>12</v>
      </c>
    </row>
    <row r="23" spans="2:11" x14ac:dyDescent="0.25">
      <c r="B23" s="66" t="s">
        <v>102</v>
      </c>
    </row>
    <row r="24" spans="2:11" x14ac:dyDescent="0.25">
      <c r="B24" s="66" t="s">
        <v>88</v>
      </c>
    </row>
    <row r="25" spans="2:11" x14ac:dyDescent="0.25">
      <c r="B25" s="67" t="s">
        <v>103</v>
      </c>
    </row>
    <row r="26" spans="2:11" x14ac:dyDescent="0.25">
      <c r="B26" s="70"/>
    </row>
    <row r="29" spans="2:11" ht="75" x14ac:dyDescent="0.25">
      <c r="D29" s="3"/>
      <c r="E29" s="9" t="s">
        <v>13</v>
      </c>
      <c r="F29" s="9" t="s">
        <v>14</v>
      </c>
      <c r="G29" s="9" t="s">
        <v>98</v>
      </c>
      <c r="H29" s="9" t="s">
        <v>99</v>
      </c>
      <c r="I29" s="9" t="s">
        <v>100</v>
      </c>
      <c r="J29" s="9" t="s">
        <v>101</v>
      </c>
    </row>
    <row r="30" spans="2:11" x14ac:dyDescent="0.25">
      <c r="D30" s="3" t="s">
        <v>15</v>
      </c>
      <c r="E30" s="15">
        <v>6.6044999999999998</v>
      </c>
      <c r="F30" s="15">
        <v>7.9555709999999999</v>
      </c>
      <c r="G30" s="71">
        <v>3.4100739999999998</v>
      </c>
      <c r="H30" s="71">
        <v>0.88444800000000001</v>
      </c>
      <c r="I30" s="71">
        <f>E30-G30</f>
        <v>3.194426</v>
      </c>
      <c r="J30" s="71">
        <f>F30-H30</f>
        <v>7.071123</v>
      </c>
      <c r="K30" s="22"/>
    </row>
    <row r="31" spans="2:11" x14ac:dyDescent="0.25">
      <c r="D31" s="3" t="s">
        <v>16</v>
      </c>
      <c r="E31" s="15">
        <v>11.41311</v>
      </c>
      <c r="F31" s="15">
        <v>7.9676650000000002</v>
      </c>
      <c r="G31" s="71">
        <v>7.8933650000000002</v>
      </c>
      <c r="H31" s="71">
        <v>0.97158199999999995</v>
      </c>
      <c r="I31" s="71">
        <f t="shared" ref="I31:I44" si="0">E31-G31</f>
        <v>3.5197449999999995</v>
      </c>
      <c r="J31" s="71">
        <f t="shared" ref="J31:J44" si="1">F31-H31</f>
        <v>6.9960830000000005</v>
      </c>
      <c r="K31" s="22"/>
    </row>
    <row r="32" spans="2:11" x14ac:dyDescent="0.25">
      <c r="D32" s="3" t="s">
        <v>17</v>
      </c>
      <c r="E32" s="72">
        <v>14.98691</v>
      </c>
      <c r="F32" s="15">
        <v>8.3908729999999991</v>
      </c>
      <c r="G32" s="28">
        <v>11.27722</v>
      </c>
      <c r="H32" s="28">
        <v>1.4678100000000001</v>
      </c>
      <c r="I32" s="71">
        <f t="shared" si="0"/>
        <v>3.7096900000000002</v>
      </c>
      <c r="J32" s="71">
        <f t="shared" si="1"/>
        <v>6.9230629999999991</v>
      </c>
      <c r="K32" s="22"/>
    </row>
    <row r="33" spans="2:11" x14ac:dyDescent="0.25">
      <c r="D33" s="3" t="s">
        <v>18</v>
      </c>
      <c r="E33" s="72">
        <v>15.51004</v>
      </c>
      <c r="F33" s="15">
        <v>7.9843710000000003</v>
      </c>
      <c r="G33" s="28">
        <v>12.502459999999999</v>
      </c>
      <c r="H33" s="28">
        <v>2.0282809999999998</v>
      </c>
      <c r="I33" s="71">
        <f t="shared" si="0"/>
        <v>3.0075800000000008</v>
      </c>
      <c r="J33" s="71">
        <f t="shared" si="1"/>
        <v>5.9560900000000006</v>
      </c>
      <c r="K33" s="22"/>
    </row>
    <row r="34" spans="2:11" x14ac:dyDescent="0.25">
      <c r="D34" s="3" t="s">
        <v>19</v>
      </c>
      <c r="E34" s="15">
        <v>14.507210000000001</v>
      </c>
      <c r="F34" s="15">
        <v>7.903829</v>
      </c>
      <c r="G34" s="28">
        <v>12.10417</v>
      </c>
      <c r="H34" s="28">
        <v>2.4474089999999999</v>
      </c>
      <c r="I34" s="71">
        <f t="shared" si="0"/>
        <v>2.4030400000000007</v>
      </c>
      <c r="J34" s="71">
        <f t="shared" si="1"/>
        <v>5.4564199999999996</v>
      </c>
      <c r="K34" s="22"/>
    </row>
    <row r="35" spans="2:11" x14ac:dyDescent="0.25">
      <c r="D35" s="3" t="s">
        <v>20</v>
      </c>
      <c r="E35" s="15">
        <v>12.75826</v>
      </c>
      <c r="F35" s="15">
        <v>7.3905609999999999</v>
      </c>
      <c r="G35" s="28">
        <v>10.70091</v>
      </c>
      <c r="H35" s="28">
        <v>2.4480300000000002</v>
      </c>
      <c r="I35" s="71">
        <f t="shared" si="0"/>
        <v>2.0573499999999996</v>
      </c>
      <c r="J35" s="71">
        <f t="shared" si="1"/>
        <v>4.9425309999999998</v>
      </c>
      <c r="K35" s="22"/>
    </row>
    <row r="36" spans="2:11" x14ac:dyDescent="0.25">
      <c r="D36" s="3" t="s">
        <v>21</v>
      </c>
      <c r="E36" s="15">
        <v>9.8057940000000006</v>
      </c>
      <c r="F36" s="15">
        <v>6.4320510000000004</v>
      </c>
      <c r="G36" s="71">
        <v>8.0092060000000007</v>
      </c>
      <c r="H36" s="71">
        <v>2.1534849999999999</v>
      </c>
      <c r="I36" s="71">
        <f t="shared" si="0"/>
        <v>1.7965879999999999</v>
      </c>
      <c r="J36" s="71">
        <f t="shared" si="1"/>
        <v>4.2785660000000005</v>
      </c>
      <c r="K36" s="22"/>
    </row>
    <row r="37" spans="2:11" x14ac:dyDescent="0.25">
      <c r="D37" s="3" t="s">
        <v>22</v>
      </c>
      <c r="E37" s="15">
        <v>7.4053810000000002</v>
      </c>
      <c r="F37" s="15">
        <v>5.2879060000000004</v>
      </c>
      <c r="G37" s="71">
        <v>5.7579399999999996</v>
      </c>
      <c r="H37" s="71">
        <v>1.639319</v>
      </c>
      <c r="I37" s="71">
        <f t="shared" si="0"/>
        <v>1.6474410000000006</v>
      </c>
      <c r="J37" s="71">
        <f t="shared" si="1"/>
        <v>3.6485870000000005</v>
      </c>
      <c r="K37" s="22"/>
    </row>
    <row r="38" spans="2:11" x14ac:dyDescent="0.25">
      <c r="B38" s="23"/>
      <c r="D38" s="3" t="s">
        <v>23</v>
      </c>
      <c r="E38" s="15">
        <v>4.9211660000000004</v>
      </c>
      <c r="F38" s="15">
        <v>3.9679799999999998</v>
      </c>
      <c r="G38" s="71">
        <v>3.6371190000000002</v>
      </c>
      <c r="H38" s="71">
        <v>1.20427</v>
      </c>
      <c r="I38" s="71">
        <f t="shared" si="0"/>
        <v>1.2840470000000002</v>
      </c>
      <c r="J38" s="71">
        <f t="shared" si="1"/>
        <v>2.7637099999999997</v>
      </c>
      <c r="K38" s="22"/>
    </row>
    <row r="39" spans="2:11" x14ac:dyDescent="0.25">
      <c r="B39" s="23"/>
      <c r="D39" s="3" t="s">
        <v>24</v>
      </c>
      <c r="E39" s="15">
        <v>3.0555300000000001</v>
      </c>
      <c r="F39" s="15">
        <v>2.9897420000000001</v>
      </c>
      <c r="G39" s="71">
        <v>2.1334469999999999</v>
      </c>
      <c r="H39" s="71">
        <v>0.90071999999999997</v>
      </c>
      <c r="I39" s="71">
        <f t="shared" si="0"/>
        <v>0.92208300000000021</v>
      </c>
      <c r="J39" s="71">
        <f t="shared" si="1"/>
        <v>2.0890219999999999</v>
      </c>
      <c r="K39" s="22"/>
    </row>
    <row r="40" spans="2:11" x14ac:dyDescent="0.25">
      <c r="B40" s="23"/>
      <c r="D40" s="3" t="s">
        <v>25</v>
      </c>
      <c r="E40" s="15">
        <v>1.841518</v>
      </c>
      <c r="F40" s="15">
        <v>1.93075</v>
      </c>
      <c r="G40" s="71">
        <v>1.2877529999999999</v>
      </c>
      <c r="H40" s="71">
        <v>0.63430600000000004</v>
      </c>
      <c r="I40" s="71">
        <f t="shared" si="0"/>
        <v>0.55376500000000006</v>
      </c>
      <c r="J40" s="71">
        <f t="shared" si="1"/>
        <v>1.2964439999999999</v>
      </c>
      <c r="K40" s="22"/>
    </row>
    <row r="41" spans="2:11" x14ac:dyDescent="0.25">
      <c r="B41" s="23"/>
      <c r="D41" s="3" t="s">
        <v>26</v>
      </c>
      <c r="E41" s="15">
        <v>1.376315</v>
      </c>
      <c r="F41" s="15">
        <v>1.2971630000000001</v>
      </c>
      <c r="G41" s="71">
        <v>0.99121400000000004</v>
      </c>
      <c r="H41" s="71">
        <v>0.45357199999999998</v>
      </c>
      <c r="I41" s="71">
        <f t="shared" si="0"/>
        <v>0.38510099999999992</v>
      </c>
      <c r="J41" s="71">
        <f t="shared" si="1"/>
        <v>0.84359100000000009</v>
      </c>
      <c r="K41" s="22"/>
    </row>
    <row r="42" spans="2:11" x14ac:dyDescent="0.25">
      <c r="B42" s="23"/>
      <c r="D42" s="3" t="s">
        <v>27</v>
      </c>
      <c r="E42" s="15">
        <v>1.070087</v>
      </c>
      <c r="F42" s="15">
        <v>1.044351</v>
      </c>
      <c r="G42" s="71">
        <v>0.76441999999999999</v>
      </c>
      <c r="H42" s="71">
        <v>0.38304700000000003</v>
      </c>
      <c r="I42" s="71">
        <f t="shared" si="0"/>
        <v>0.30566700000000002</v>
      </c>
      <c r="J42" s="71">
        <f t="shared" si="1"/>
        <v>0.661304</v>
      </c>
      <c r="K42" s="22"/>
    </row>
    <row r="43" spans="2:11" x14ac:dyDescent="0.25">
      <c r="D43" s="3" t="s">
        <v>28</v>
      </c>
      <c r="E43" s="15">
        <v>0.73384300000000002</v>
      </c>
      <c r="F43" s="15">
        <v>0.69500099999999998</v>
      </c>
      <c r="G43" s="71">
        <v>0.47515099999999999</v>
      </c>
      <c r="H43" s="71">
        <v>0.285416</v>
      </c>
      <c r="I43" s="71">
        <f t="shared" si="0"/>
        <v>0.25869200000000003</v>
      </c>
      <c r="J43" s="71">
        <f t="shared" si="1"/>
        <v>0.40958499999999998</v>
      </c>
      <c r="K43" s="22"/>
    </row>
    <row r="44" spans="2:11" x14ac:dyDescent="0.25">
      <c r="D44" s="3" t="s">
        <v>8</v>
      </c>
      <c r="E44" s="71">
        <v>6.8059940000000001</v>
      </c>
      <c r="F44" s="71">
        <v>4.8002320000000003</v>
      </c>
      <c r="G44" s="71">
        <v>5.2704469999999999</v>
      </c>
      <c r="H44" s="71">
        <v>1.2841279999999999</v>
      </c>
      <c r="I44" s="71">
        <f t="shared" si="0"/>
        <v>1.5355470000000002</v>
      </c>
      <c r="J44" s="71">
        <f t="shared" si="1"/>
        <v>3.5161040000000003</v>
      </c>
      <c r="K44" s="2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1"/>
  <sheetViews>
    <sheetView workbookViewId="0">
      <selection activeCell="J9" sqref="J9"/>
    </sheetView>
  </sheetViews>
  <sheetFormatPr baseColWidth="10" defaultColWidth="10.85546875" defaultRowHeight="15" x14ac:dyDescent="0.25"/>
  <cols>
    <col min="1" max="1" width="4.5703125" style="1" customWidth="1"/>
    <col min="2" max="2" width="15.140625" style="1" customWidth="1"/>
    <col min="3" max="16384" width="10.85546875" style="1"/>
  </cols>
  <sheetData>
    <row r="2" spans="2:5" x14ac:dyDescent="0.25">
      <c r="B2" s="2" t="s">
        <v>104</v>
      </c>
    </row>
    <row r="4" spans="2:5" ht="30" x14ac:dyDescent="0.25">
      <c r="B4" s="3"/>
      <c r="C4" s="46" t="s">
        <v>13</v>
      </c>
      <c r="D4" s="46" t="s">
        <v>14</v>
      </c>
      <c r="E4" s="46" t="s">
        <v>29</v>
      </c>
    </row>
    <row r="5" spans="2:5" ht="45" x14ac:dyDescent="0.25">
      <c r="B5" s="46" t="s">
        <v>105</v>
      </c>
      <c r="C5" s="73">
        <v>71.519527760366032</v>
      </c>
      <c r="D5" s="73">
        <v>21.578366445916114</v>
      </c>
      <c r="E5" s="73">
        <v>51.793302178359738</v>
      </c>
    </row>
    <row r="6" spans="2:5" ht="60" x14ac:dyDescent="0.25">
      <c r="B6" s="46" t="s">
        <v>106</v>
      </c>
      <c r="C6" s="73">
        <v>5.6902704223405678</v>
      </c>
      <c r="D6" s="73">
        <v>5.0651667725059726</v>
      </c>
      <c r="E6" s="73">
        <v>5.4433611538289259</v>
      </c>
    </row>
    <row r="7" spans="2:5" ht="30" x14ac:dyDescent="0.25">
      <c r="B7" s="46" t="s">
        <v>30</v>
      </c>
      <c r="C7" s="73">
        <v>22.790201817293408</v>
      </c>
      <c r="D7" s="73">
        <v>73.356466781577907</v>
      </c>
      <c r="E7" s="73">
        <v>42.763336667811338</v>
      </c>
    </row>
    <row r="8" spans="2:5" x14ac:dyDescent="0.25">
      <c r="B8" s="52" t="s">
        <v>78</v>
      </c>
    </row>
    <row r="9" spans="2:5" x14ac:dyDescent="0.25">
      <c r="B9" s="52" t="s">
        <v>77</v>
      </c>
    </row>
    <row r="10" spans="2:5" x14ac:dyDescent="0.25">
      <c r="B10" s="53" t="s">
        <v>79</v>
      </c>
    </row>
    <row r="11" spans="2:5" x14ac:dyDescent="0.25">
      <c r="B11" s="27"/>
    </row>
    <row r="20" spans="2:4" ht="15.75" thickBot="1" x14ac:dyDescent="0.3"/>
    <row r="21" spans="2:4" x14ac:dyDescent="0.25">
      <c r="B21" s="47"/>
      <c r="C21" s="48"/>
      <c r="D21" s="48"/>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4"/>
  <sheetViews>
    <sheetView workbookViewId="0">
      <selection activeCell="D19" sqref="D19"/>
    </sheetView>
  </sheetViews>
  <sheetFormatPr baseColWidth="10" defaultColWidth="10.85546875" defaultRowHeight="15" x14ac:dyDescent="0.25"/>
  <cols>
    <col min="1" max="1" width="2.28515625" style="1" customWidth="1"/>
    <col min="2" max="16384" width="10.85546875" style="1"/>
  </cols>
  <sheetData>
    <row r="2" spans="2:9" x14ac:dyDescent="0.25">
      <c r="B2" s="26" t="s">
        <v>107</v>
      </c>
      <c r="C2" s="24"/>
      <c r="D2" s="24"/>
      <c r="E2" s="24"/>
      <c r="F2" s="24"/>
      <c r="G2" s="24"/>
      <c r="H2" s="24"/>
      <c r="I2" s="24"/>
    </row>
    <row r="8" spans="2:9" x14ac:dyDescent="0.25">
      <c r="I8" s="25"/>
    </row>
    <row r="9" spans="2:9" x14ac:dyDescent="0.25">
      <c r="I9" s="25"/>
    </row>
    <row r="10" spans="2:9" x14ac:dyDescent="0.25">
      <c r="I10" s="25"/>
    </row>
    <row r="11" spans="2:9" x14ac:dyDescent="0.25">
      <c r="I11" s="25"/>
    </row>
    <row r="17" spans="2:7" x14ac:dyDescent="0.25">
      <c r="B17" s="27" t="s">
        <v>39</v>
      </c>
    </row>
    <row r="18" spans="2:7" x14ac:dyDescent="0.25">
      <c r="B18" s="27" t="s">
        <v>31</v>
      </c>
    </row>
    <row r="19" spans="2:7" x14ac:dyDescent="0.25">
      <c r="B19" s="27" t="s">
        <v>32</v>
      </c>
    </row>
    <row r="20" spans="2:7" x14ac:dyDescent="0.25">
      <c r="B20" s="21"/>
    </row>
    <row r="21" spans="2:7" x14ac:dyDescent="0.25">
      <c r="B21" s="21"/>
    </row>
    <row r="22" spans="2:7" x14ac:dyDescent="0.25">
      <c r="B22" s="21"/>
    </row>
    <row r="23" spans="2:7" ht="75" x14ac:dyDescent="0.25">
      <c r="B23" s="9" t="s">
        <v>33</v>
      </c>
      <c r="C23" s="9" t="s">
        <v>34</v>
      </c>
      <c r="D23" s="9" t="s">
        <v>35</v>
      </c>
      <c r="E23" s="9" t="s">
        <v>36</v>
      </c>
      <c r="F23" s="9" t="s">
        <v>37</v>
      </c>
      <c r="G23" s="9" t="s">
        <v>38</v>
      </c>
    </row>
    <row r="24" spans="2:7" x14ac:dyDescent="0.25">
      <c r="B24" s="28">
        <v>83.82</v>
      </c>
      <c r="C24" s="28">
        <v>2.4900000000000002</v>
      </c>
      <c r="D24" s="28">
        <v>0.96</v>
      </c>
      <c r="E24" s="28">
        <v>9.09</v>
      </c>
      <c r="F24" s="28">
        <v>1.67</v>
      </c>
      <c r="G24" s="28">
        <v>1.97</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42"/>
  <sheetViews>
    <sheetView zoomScale="85" zoomScaleNormal="85" workbookViewId="0">
      <selection activeCell="E39" sqref="E39"/>
    </sheetView>
  </sheetViews>
  <sheetFormatPr baseColWidth="10" defaultRowHeight="15" x14ac:dyDescent="0.25"/>
  <cols>
    <col min="1" max="1" width="3.42578125" style="1" customWidth="1"/>
    <col min="2" max="2" width="33.5703125" style="1" customWidth="1"/>
    <col min="3" max="3" width="44.28515625" style="1" customWidth="1"/>
    <col min="4" max="5" width="12.85546875" style="1" customWidth="1"/>
    <col min="6" max="6" width="10.140625" style="1" customWidth="1"/>
    <col min="7" max="14" width="11.42578125" style="1"/>
    <col min="15" max="15" width="19" style="1" customWidth="1"/>
    <col min="16" max="16384" width="11.42578125" style="1"/>
  </cols>
  <sheetData>
    <row r="2" spans="2:15" x14ac:dyDescent="0.25">
      <c r="B2" s="45" t="s">
        <v>111</v>
      </c>
    </row>
    <row r="3" spans="2:15" ht="15.75" x14ac:dyDescent="0.3">
      <c r="G3" s="62" t="s">
        <v>82</v>
      </c>
      <c r="H3" s="62"/>
      <c r="I3" s="62"/>
      <c r="J3" s="63" t="s">
        <v>109</v>
      </c>
      <c r="K3" s="63"/>
      <c r="L3" s="63"/>
      <c r="M3" s="63" t="s">
        <v>83</v>
      </c>
      <c r="N3" s="63"/>
      <c r="O3" s="63"/>
    </row>
    <row r="4" spans="2:15" ht="45" x14ac:dyDescent="0.25">
      <c r="B4" s="30" t="s">
        <v>41</v>
      </c>
      <c r="C4" s="30" t="s">
        <v>42</v>
      </c>
      <c r="D4" s="9" t="s">
        <v>33</v>
      </c>
      <c r="E4" s="9" t="s">
        <v>43</v>
      </c>
    </row>
    <row r="5" spans="2:15" x14ac:dyDescent="0.25">
      <c r="B5" s="29" t="s">
        <v>108</v>
      </c>
      <c r="C5" s="30" t="s">
        <v>40</v>
      </c>
      <c r="D5" s="74">
        <v>2.80663893857602</v>
      </c>
      <c r="E5" s="74">
        <v>2.7971882015011902</v>
      </c>
    </row>
    <row r="6" spans="2:15" x14ac:dyDescent="0.25">
      <c r="B6" s="29" t="s">
        <v>44</v>
      </c>
      <c r="C6" s="30" t="s">
        <v>40</v>
      </c>
      <c r="D6" s="74">
        <v>3.8218151901025399</v>
      </c>
      <c r="E6" s="74">
        <v>3.78133288884879</v>
      </c>
    </row>
    <row r="7" spans="2:15" x14ac:dyDescent="0.25">
      <c r="B7" s="29" t="s">
        <v>45</v>
      </c>
      <c r="C7" s="30" t="s">
        <v>40</v>
      </c>
      <c r="D7" s="74">
        <v>4.4061074175174504</v>
      </c>
      <c r="E7" s="74">
        <v>4.34970238561369</v>
      </c>
    </row>
    <row r="8" spans="2:15" x14ac:dyDescent="0.25">
      <c r="B8" s="29" t="s">
        <v>46</v>
      </c>
      <c r="C8" s="30" t="s">
        <v>40</v>
      </c>
      <c r="D8" s="74">
        <v>5.1604353129944096</v>
      </c>
      <c r="E8" s="74">
        <v>5.0790431017205497</v>
      </c>
    </row>
    <row r="9" spans="2:15" x14ac:dyDescent="0.25">
      <c r="B9" s="29" t="s">
        <v>47</v>
      </c>
      <c r="C9" s="30" t="s">
        <v>40</v>
      </c>
      <c r="D9" s="74">
        <v>5.6946943311052802</v>
      </c>
      <c r="E9" s="74">
        <v>5.5047596130306298</v>
      </c>
    </row>
    <row r="10" spans="2:15" x14ac:dyDescent="0.25">
      <c r="B10" s="29" t="s">
        <v>48</v>
      </c>
      <c r="C10" s="30" t="s">
        <v>40</v>
      </c>
      <c r="D10" s="74">
        <v>6.1189140677585803</v>
      </c>
      <c r="E10" s="74">
        <v>6.02765962853071</v>
      </c>
    </row>
    <row r="11" spans="2:15" x14ac:dyDescent="0.25">
      <c r="B11" s="29" t="s">
        <v>49</v>
      </c>
      <c r="C11" s="30" t="s">
        <v>40</v>
      </c>
      <c r="D11" s="74">
        <v>6.6507947142162704</v>
      </c>
      <c r="E11" s="74">
        <v>6.1156970425871204</v>
      </c>
    </row>
    <row r="12" spans="2:15" x14ac:dyDescent="0.25">
      <c r="B12" s="29" t="s">
        <v>50</v>
      </c>
      <c r="C12" s="30" t="s">
        <v>40</v>
      </c>
      <c r="D12" s="74">
        <v>5.7956179080973103</v>
      </c>
      <c r="E12" s="74">
        <v>5.7467359625399999</v>
      </c>
    </row>
    <row r="13" spans="2:15" x14ac:dyDescent="0.25">
      <c r="B13" s="29" t="s">
        <v>51</v>
      </c>
      <c r="C13" s="30" t="s">
        <v>40</v>
      </c>
      <c r="D13" s="74">
        <v>5.4830929474009604</v>
      </c>
      <c r="E13" s="74"/>
    </row>
    <row r="14" spans="2:15" x14ac:dyDescent="0.25">
      <c r="B14" s="29" t="s">
        <v>33</v>
      </c>
      <c r="C14" s="30" t="s">
        <v>40</v>
      </c>
      <c r="D14" s="15">
        <v>4.9448330197029255</v>
      </c>
      <c r="E14" s="3">
        <v>4.8</v>
      </c>
    </row>
    <row r="15" spans="2:15" x14ac:dyDescent="0.25">
      <c r="B15" s="29"/>
      <c r="C15" s="30"/>
      <c r="D15" s="15"/>
      <c r="E15" s="15"/>
    </row>
    <row r="16" spans="2:15" x14ac:dyDescent="0.25">
      <c r="B16" s="29" t="s">
        <v>108</v>
      </c>
      <c r="C16" s="30" t="s">
        <v>110</v>
      </c>
      <c r="D16" s="74">
        <v>1.92107399781504</v>
      </c>
      <c r="E16" s="74">
        <v>1.9168278237638301</v>
      </c>
    </row>
    <row r="17" spans="2:7" x14ac:dyDescent="0.25">
      <c r="B17" s="29" t="s">
        <v>44</v>
      </c>
      <c r="C17" s="30" t="s">
        <v>110</v>
      </c>
      <c r="D17" s="74">
        <v>2.3726485236258399</v>
      </c>
      <c r="E17" s="74">
        <v>2.3553548334365302</v>
      </c>
    </row>
    <row r="18" spans="2:7" x14ac:dyDescent="0.25">
      <c r="B18" s="29" t="s">
        <v>45</v>
      </c>
      <c r="C18" s="30" t="s">
        <v>110</v>
      </c>
      <c r="D18" s="74">
        <v>2.6376697465410599</v>
      </c>
      <c r="E18" s="74">
        <v>2.6223028507995698</v>
      </c>
    </row>
    <row r="19" spans="2:7" x14ac:dyDescent="0.25">
      <c r="B19" s="29" t="s">
        <v>46</v>
      </c>
      <c r="C19" s="30" t="s">
        <v>110</v>
      </c>
      <c r="D19" s="74">
        <v>2.93486821625415</v>
      </c>
      <c r="E19" s="74">
        <v>2.95432322950133</v>
      </c>
    </row>
    <row r="20" spans="2:7" x14ac:dyDescent="0.25">
      <c r="B20" s="29" t="s">
        <v>47</v>
      </c>
      <c r="C20" s="30" t="s">
        <v>110</v>
      </c>
      <c r="D20" s="74">
        <v>3.1501836325054202</v>
      </c>
      <c r="E20" s="74">
        <v>3.0696545359214298</v>
      </c>
    </row>
    <row r="21" spans="2:7" x14ac:dyDescent="0.25">
      <c r="B21" s="29" t="s">
        <v>48</v>
      </c>
      <c r="C21" s="30" t="s">
        <v>110</v>
      </c>
      <c r="D21" s="74">
        <v>3.4620197940817201</v>
      </c>
      <c r="E21" s="74">
        <v>3.3932010182102301</v>
      </c>
    </row>
    <row r="22" spans="2:7" x14ac:dyDescent="0.25">
      <c r="B22" s="29" t="s">
        <v>49</v>
      </c>
      <c r="C22" s="30" t="s">
        <v>110</v>
      </c>
      <c r="D22" s="74">
        <v>3.60293245471121</v>
      </c>
      <c r="E22" s="74">
        <v>3.2732771167284298</v>
      </c>
    </row>
    <row r="23" spans="2:7" x14ac:dyDescent="0.25">
      <c r="B23" s="29" t="s">
        <v>50</v>
      </c>
      <c r="C23" s="30" t="s">
        <v>110</v>
      </c>
      <c r="D23" s="74">
        <v>3.11542890653197</v>
      </c>
      <c r="E23" s="74">
        <v>3.08826416051014</v>
      </c>
    </row>
    <row r="24" spans="2:7" x14ac:dyDescent="0.25">
      <c r="B24" s="29" t="s">
        <v>51</v>
      </c>
      <c r="C24" s="30" t="s">
        <v>110</v>
      </c>
      <c r="D24" s="74">
        <v>3.0787592150440299</v>
      </c>
      <c r="E24" s="74"/>
    </row>
    <row r="25" spans="2:7" x14ac:dyDescent="0.25">
      <c r="B25" s="29" t="s">
        <v>33</v>
      </c>
      <c r="C25" s="30" t="s">
        <v>110</v>
      </c>
      <c r="D25" s="15">
        <v>2.8291024386913266</v>
      </c>
      <c r="E25" s="3">
        <v>2.8</v>
      </c>
    </row>
    <row r="26" spans="2:7" x14ac:dyDescent="0.25">
      <c r="B26" s="29"/>
      <c r="C26" s="30"/>
      <c r="D26" s="60"/>
      <c r="E26" s="60"/>
    </row>
    <row r="27" spans="2:7" x14ac:dyDescent="0.25">
      <c r="B27" s="29" t="s">
        <v>108</v>
      </c>
      <c r="C27" s="30" t="s">
        <v>52</v>
      </c>
      <c r="D27" s="74">
        <v>0.88556494076098002</v>
      </c>
      <c r="E27" s="74">
        <v>0.88036037773736198</v>
      </c>
      <c r="G27" s="61"/>
    </row>
    <row r="28" spans="2:7" x14ac:dyDescent="0.25">
      <c r="B28" s="29" t="s">
        <v>44</v>
      </c>
      <c r="C28" s="30" t="s">
        <v>52</v>
      </c>
      <c r="D28" s="74">
        <v>1.4491666664767</v>
      </c>
      <c r="E28" s="74">
        <v>1.4259780554122501</v>
      </c>
      <c r="G28" s="61"/>
    </row>
    <row r="29" spans="2:7" x14ac:dyDescent="0.25">
      <c r="B29" s="29" t="s">
        <v>45</v>
      </c>
      <c r="C29" s="30" t="s">
        <v>52</v>
      </c>
      <c r="D29" s="74">
        <v>1.76843767097639</v>
      </c>
      <c r="E29" s="74">
        <v>1.72739953481412</v>
      </c>
      <c r="G29" s="61"/>
    </row>
    <row r="30" spans="2:7" x14ac:dyDescent="0.25">
      <c r="B30" s="29" t="s">
        <v>46</v>
      </c>
      <c r="C30" s="30" t="s">
        <v>52</v>
      </c>
      <c r="D30" s="74">
        <v>2.2255670967402601</v>
      </c>
      <c r="E30" s="74">
        <v>2.1247198722192202</v>
      </c>
    </row>
    <row r="31" spans="2:7" x14ac:dyDescent="0.25">
      <c r="B31" s="29" t="s">
        <v>47</v>
      </c>
      <c r="C31" s="30" t="s">
        <v>52</v>
      </c>
      <c r="D31" s="74">
        <v>2.54451069859986</v>
      </c>
      <c r="E31" s="74">
        <v>2.4351050771092</v>
      </c>
    </row>
    <row r="32" spans="2:7" x14ac:dyDescent="0.25">
      <c r="B32" s="29" t="s">
        <v>48</v>
      </c>
      <c r="C32" s="30" t="s">
        <v>52</v>
      </c>
      <c r="D32" s="74">
        <v>2.6568942736768602</v>
      </c>
      <c r="E32" s="74">
        <v>2.6344586103204799</v>
      </c>
    </row>
    <row r="33" spans="2:5" x14ac:dyDescent="0.25">
      <c r="B33" s="29" t="s">
        <v>49</v>
      </c>
      <c r="C33" s="30" t="s">
        <v>52</v>
      </c>
      <c r="D33" s="74">
        <v>3.04786225950506</v>
      </c>
      <c r="E33" s="74">
        <v>2.8424199258586902</v>
      </c>
    </row>
    <row r="34" spans="2:5" x14ac:dyDescent="0.25">
      <c r="B34" s="29" t="s">
        <v>50</v>
      </c>
      <c r="C34" s="30" t="s">
        <v>52</v>
      </c>
      <c r="D34" s="74">
        <v>2.6801890015653398</v>
      </c>
      <c r="E34" s="74">
        <v>2.6584718020298701</v>
      </c>
    </row>
    <row r="35" spans="2:5" x14ac:dyDescent="0.25">
      <c r="B35" s="29" t="s">
        <v>51</v>
      </c>
      <c r="C35" s="30" t="s">
        <v>52</v>
      </c>
      <c r="D35" s="74">
        <v>2.40433373235693</v>
      </c>
      <c r="E35" s="74"/>
    </row>
    <row r="36" spans="2:5" x14ac:dyDescent="0.25">
      <c r="B36" s="29" t="s">
        <v>33</v>
      </c>
      <c r="C36" s="30" t="s">
        <v>52</v>
      </c>
      <c r="D36" s="15">
        <v>2.1157305810115989</v>
      </c>
      <c r="E36" s="3">
        <v>2.1</v>
      </c>
    </row>
    <row r="37" spans="2:5" x14ac:dyDescent="0.25">
      <c r="B37" s="29"/>
      <c r="C37" s="30"/>
      <c r="D37" s="59"/>
      <c r="E37" s="59"/>
    </row>
    <row r="39" spans="2:5" x14ac:dyDescent="0.25">
      <c r="B39" s="64" t="s">
        <v>112</v>
      </c>
    </row>
    <row r="40" spans="2:5" x14ac:dyDescent="0.25">
      <c r="B40" s="64" t="s">
        <v>88</v>
      </c>
    </row>
    <row r="41" spans="2:5" x14ac:dyDescent="0.25">
      <c r="B41" s="65" t="s">
        <v>113</v>
      </c>
    </row>
    <row r="42" spans="2:5" x14ac:dyDescent="0.25">
      <c r="B42" s="69"/>
    </row>
  </sheetData>
  <mergeCells count="3">
    <mergeCell ref="G3:I3"/>
    <mergeCell ref="J3:L3"/>
    <mergeCell ref="M3:O3"/>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68"/>
  <sheetViews>
    <sheetView zoomScale="115" zoomScaleNormal="115" workbookViewId="0">
      <selection activeCell="H37" sqref="H37"/>
    </sheetView>
  </sheetViews>
  <sheetFormatPr baseColWidth="10" defaultColWidth="10.85546875" defaultRowHeight="15" x14ac:dyDescent="0.25"/>
  <cols>
    <col min="1" max="1" width="3.85546875" style="1" customWidth="1"/>
    <col min="2" max="2" width="43.42578125" style="1" customWidth="1"/>
    <col min="3" max="3" width="10.85546875" style="1"/>
    <col min="4" max="4" width="17.5703125" style="1" customWidth="1"/>
    <col min="5" max="16384" width="10.85546875" style="1"/>
  </cols>
  <sheetData>
    <row r="2" spans="2:7" x14ac:dyDescent="0.25">
      <c r="B2" s="2" t="s">
        <v>114</v>
      </c>
      <c r="C2" s="31"/>
      <c r="D2" s="31"/>
      <c r="E2" s="31"/>
      <c r="F2" s="31"/>
      <c r="G2" s="31"/>
    </row>
    <row r="3" spans="2:7" ht="15.75" thickBot="1" x14ac:dyDescent="0.3">
      <c r="B3" s="45"/>
      <c r="C3" s="31"/>
      <c r="D3" s="31"/>
      <c r="E3" s="31"/>
      <c r="F3" s="31"/>
      <c r="G3" s="31"/>
    </row>
    <row r="4" spans="2:7" ht="18.75" thickBot="1" x14ac:dyDescent="0.3">
      <c r="B4" s="32"/>
      <c r="C4" s="33" t="s">
        <v>53</v>
      </c>
      <c r="D4" s="34" t="s">
        <v>54</v>
      </c>
      <c r="E4" s="35" t="s">
        <v>55</v>
      </c>
      <c r="F4" s="31"/>
      <c r="G4" s="31"/>
    </row>
    <row r="5" spans="2:7" ht="15.75" thickBot="1" x14ac:dyDescent="0.3">
      <c r="B5" s="36" t="s">
        <v>56</v>
      </c>
      <c r="C5" s="37">
        <v>258715</v>
      </c>
      <c r="D5" s="38">
        <v>100</v>
      </c>
      <c r="E5" s="38">
        <v>84</v>
      </c>
      <c r="F5" s="31"/>
      <c r="G5" s="31"/>
    </row>
    <row r="6" spans="2:7" ht="15" customHeight="1" thickBot="1" x14ac:dyDescent="0.3">
      <c r="B6" s="39" t="s">
        <v>57</v>
      </c>
      <c r="C6" s="40"/>
      <c r="D6" s="40"/>
      <c r="E6" s="40"/>
      <c r="F6" s="31"/>
      <c r="G6" s="31"/>
    </row>
    <row r="7" spans="2:7" ht="15" customHeight="1" thickBot="1" x14ac:dyDescent="0.3">
      <c r="B7" s="41" t="s">
        <v>115</v>
      </c>
      <c r="C7" s="42">
        <f>C8+C9</f>
        <v>160609</v>
      </c>
      <c r="D7" s="42">
        <f>D8+D9</f>
        <v>62</v>
      </c>
      <c r="E7" s="43">
        <v>83.67775155813186</v>
      </c>
      <c r="F7" s="31"/>
      <c r="G7" s="31"/>
    </row>
    <row r="8" spans="2:7" ht="15.75" thickBot="1" x14ac:dyDescent="0.3">
      <c r="B8" s="54" t="s">
        <v>80</v>
      </c>
      <c r="C8" s="56">
        <v>146367</v>
      </c>
      <c r="D8" s="57">
        <v>57</v>
      </c>
      <c r="E8" s="58">
        <v>84</v>
      </c>
      <c r="F8" s="31"/>
      <c r="G8" s="31"/>
    </row>
    <row r="9" spans="2:7" ht="15.75" thickBot="1" x14ac:dyDescent="0.3">
      <c r="B9" s="55" t="s">
        <v>81</v>
      </c>
      <c r="C9" s="56">
        <v>14242</v>
      </c>
      <c r="D9" s="57">
        <v>5</v>
      </c>
      <c r="E9" s="58">
        <v>80</v>
      </c>
      <c r="F9" s="31"/>
      <c r="G9" s="31"/>
    </row>
    <row r="10" spans="2:7" ht="15.75" thickBot="1" x14ac:dyDescent="0.3">
      <c r="B10" s="41" t="s">
        <v>30</v>
      </c>
      <c r="C10" s="42">
        <v>98106</v>
      </c>
      <c r="D10" s="43">
        <v>38</v>
      </c>
      <c r="E10" s="44">
        <v>84</v>
      </c>
      <c r="F10" s="31"/>
      <c r="G10" s="31"/>
    </row>
    <row r="11" spans="2:7" ht="15.75" thickBot="1" x14ac:dyDescent="0.3">
      <c r="B11" s="39" t="s">
        <v>58</v>
      </c>
      <c r="C11" s="40"/>
      <c r="D11" s="40"/>
      <c r="E11" s="40"/>
      <c r="F11" s="31"/>
      <c r="G11" s="31"/>
    </row>
    <row r="12" spans="2:7" ht="15.75" thickBot="1" x14ac:dyDescent="0.3">
      <c r="B12" s="39" t="s">
        <v>59</v>
      </c>
      <c r="C12" s="40"/>
      <c r="D12" s="40"/>
      <c r="E12" s="40"/>
      <c r="F12" s="31"/>
      <c r="G12" s="31"/>
    </row>
    <row r="13" spans="2:7" ht="15.75" thickBot="1" x14ac:dyDescent="0.3">
      <c r="B13" s="41" t="s">
        <v>13</v>
      </c>
      <c r="C13" s="44">
        <v>41898</v>
      </c>
      <c r="D13" s="44">
        <v>16</v>
      </c>
      <c r="E13" s="44"/>
      <c r="F13" s="31"/>
      <c r="G13" s="31"/>
    </row>
    <row r="14" spans="2:7" ht="15.75" thickBot="1" x14ac:dyDescent="0.3">
      <c r="B14" s="41" t="s">
        <v>60</v>
      </c>
      <c r="C14" s="44">
        <v>216817</v>
      </c>
      <c r="D14" s="44">
        <v>84</v>
      </c>
      <c r="E14" s="44"/>
      <c r="F14" s="31"/>
      <c r="G14" s="31"/>
    </row>
    <row r="15" spans="2:7" ht="15.75" thickBot="1" x14ac:dyDescent="0.3">
      <c r="B15" s="39" t="s">
        <v>61</v>
      </c>
      <c r="C15" s="40"/>
      <c r="D15" s="40"/>
      <c r="E15" s="40"/>
      <c r="F15" s="31"/>
      <c r="G15" s="31"/>
    </row>
    <row r="16" spans="2:7" ht="15.75" thickBot="1" x14ac:dyDescent="0.3">
      <c r="B16" s="41" t="s">
        <v>62</v>
      </c>
      <c r="C16" s="42">
        <v>1146</v>
      </c>
      <c r="D16" s="43">
        <f>(C16/SUM(C$16:C$21))*100</f>
        <v>0.44295846781207115</v>
      </c>
      <c r="E16" s="44">
        <v>81</v>
      </c>
      <c r="F16" s="31"/>
      <c r="G16" s="31"/>
    </row>
    <row r="17" spans="2:7" ht="15.75" thickBot="1" x14ac:dyDescent="0.3">
      <c r="B17" s="41" t="s">
        <v>63</v>
      </c>
      <c r="C17" s="42">
        <v>19475</v>
      </c>
      <c r="D17" s="43">
        <f t="shared" ref="D17:D21" si="0">(C17/SUM(C$16:C$21))*100</f>
        <v>7.5275882728098491</v>
      </c>
      <c r="E17" s="44">
        <v>83</v>
      </c>
      <c r="F17" s="31"/>
      <c r="G17" s="31"/>
    </row>
    <row r="18" spans="2:7" ht="15.75" thickBot="1" x14ac:dyDescent="0.3">
      <c r="B18" s="41" t="s">
        <v>64</v>
      </c>
      <c r="C18" s="42">
        <v>79769</v>
      </c>
      <c r="D18" s="43">
        <f>(C18/SUM(C$16:C$21))*100</f>
        <v>30.832769650000969</v>
      </c>
      <c r="E18" s="44">
        <v>84</v>
      </c>
      <c r="F18" s="31"/>
      <c r="G18" s="31"/>
    </row>
    <row r="19" spans="2:7" ht="15.75" thickBot="1" x14ac:dyDescent="0.3">
      <c r="B19" s="41" t="s">
        <v>65</v>
      </c>
      <c r="C19" s="42">
        <v>100039</v>
      </c>
      <c r="D19" s="43">
        <f t="shared" si="0"/>
        <v>38.667645865141175</v>
      </c>
      <c r="E19" s="44">
        <v>83</v>
      </c>
      <c r="F19" s="31"/>
      <c r="G19" s="31"/>
    </row>
    <row r="20" spans="2:7" ht="15" customHeight="1" thickBot="1" x14ac:dyDescent="0.3">
      <c r="B20" s="41" t="s">
        <v>66</v>
      </c>
      <c r="C20" s="42">
        <v>45169</v>
      </c>
      <c r="D20" s="43">
        <f t="shared" si="0"/>
        <v>17.458979958641748</v>
      </c>
      <c r="E20" s="44">
        <v>84</v>
      </c>
      <c r="F20" s="31"/>
      <c r="G20" s="31"/>
    </row>
    <row r="21" spans="2:7" ht="15" customHeight="1" thickBot="1" x14ac:dyDescent="0.3">
      <c r="B21" s="41" t="s">
        <v>67</v>
      </c>
      <c r="C21" s="42">
        <v>13117</v>
      </c>
      <c r="D21" s="43">
        <f t="shared" si="0"/>
        <v>5.0700577855941873</v>
      </c>
      <c r="E21" s="44">
        <v>86</v>
      </c>
      <c r="F21" s="31"/>
      <c r="G21" s="31"/>
    </row>
    <row r="22" spans="2:7" ht="15.75" thickBot="1" x14ac:dyDescent="0.3">
      <c r="B22" s="39" t="s">
        <v>68</v>
      </c>
      <c r="C22" s="40"/>
      <c r="D22" s="40"/>
      <c r="E22" s="40"/>
      <c r="F22" s="31"/>
      <c r="G22" s="31"/>
    </row>
    <row r="23" spans="2:7" ht="15.75" thickBot="1" x14ac:dyDescent="0.3">
      <c r="B23" s="41" t="s">
        <v>69</v>
      </c>
      <c r="C23" s="42">
        <v>214945</v>
      </c>
      <c r="D23" s="43">
        <f>(C23/SUM(C$23,C$25:C$29))*100</f>
        <v>83.081769514716967</v>
      </c>
      <c r="E23" s="44">
        <v>83</v>
      </c>
      <c r="F23" s="31"/>
      <c r="G23" s="31"/>
    </row>
    <row r="24" spans="2:7" ht="15.75" thickBot="1" x14ac:dyDescent="0.3">
      <c r="B24" s="41" t="s">
        <v>70</v>
      </c>
      <c r="C24" s="44"/>
      <c r="D24" s="43"/>
      <c r="E24" s="44"/>
      <c r="F24" s="31"/>
      <c r="G24" s="31"/>
    </row>
    <row r="25" spans="2:7" ht="15" customHeight="1" thickBot="1" x14ac:dyDescent="0.3">
      <c r="B25" s="41" t="s">
        <v>71</v>
      </c>
      <c r="C25" s="42">
        <v>7067</v>
      </c>
      <c r="D25" s="43">
        <f t="shared" ref="D25:D29" si="1">(C25/SUM(C$23,C$25:C$29))*100</f>
        <v>2.7315772181744391</v>
      </c>
      <c r="E25" s="44">
        <v>86</v>
      </c>
      <c r="F25" s="31"/>
      <c r="G25" s="31"/>
    </row>
    <row r="26" spans="2:7" ht="15.75" thickBot="1" x14ac:dyDescent="0.3">
      <c r="B26" s="41" t="s">
        <v>72</v>
      </c>
      <c r="C26" s="42">
        <v>2638</v>
      </c>
      <c r="D26" s="43">
        <f t="shared" si="1"/>
        <v>1.0196548325377346</v>
      </c>
      <c r="E26" s="44">
        <v>86</v>
      </c>
      <c r="F26" s="31"/>
      <c r="G26" s="31"/>
    </row>
    <row r="27" spans="2:7" ht="15.75" thickBot="1" x14ac:dyDescent="0.3">
      <c r="B27" s="41" t="s">
        <v>73</v>
      </c>
      <c r="C27" s="42">
        <v>26986</v>
      </c>
      <c r="D27" s="43">
        <f t="shared" si="1"/>
        <v>10.430782907832944</v>
      </c>
      <c r="E27" s="44">
        <v>88</v>
      </c>
      <c r="F27" s="31"/>
      <c r="G27" s="31"/>
    </row>
    <row r="28" spans="2:7" ht="15.75" thickBot="1" x14ac:dyDescent="0.3">
      <c r="B28" s="41" t="s">
        <v>74</v>
      </c>
      <c r="C28" s="42">
        <v>4535</v>
      </c>
      <c r="D28" s="43">
        <f t="shared" si="1"/>
        <v>1.752894111280753</v>
      </c>
      <c r="E28" s="44">
        <v>90</v>
      </c>
      <c r="F28" s="31"/>
      <c r="G28" s="31"/>
    </row>
    <row r="29" spans="2:7" ht="15.75" thickBot="1" x14ac:dyDescent="0.3">
      <c r="B29" s="41" t="s">
        <v>75</v>
      </c>
      <c r="C29" s="42">
        <v>2544</v>
      </c>
      <c r="D29" s="43">
        <f t="shared" si="1"/>
        <v>0.98332141545716334</v>
      </c>
      <c r="E29" s="44">
        <v>75</v>
      </c>
      <c r="F29" s="31"/>
      <c r="G29" s="31"/>
    </row>
    <row r="30" spans="2:7" x14ac:dyDescent="0.25">
      <c r="B30" s="45"/>
      <c r="C30" s="31"/>
      <c r="D30" s="31"/>
      <c r="E30" s="31"/>
      <c r="F30" s="31"/>
      <c r="G30" s="31"/>
    </row>
    <row r="31" spans="2:7" x14ac:dyDescent="0.25">
      <c r="B31" s="66" t="s">
        <v>116</v>
      </c>
    </row>
    <row r="32" spans="2:7" x14ac:dyDescent="0.25">
      <c r="B32" s="66" t="s">
        <v>117</v>
      </c>
    </row>
    <row r="33" spans="2:2" x14ac:dyDescent="0.25">
      <c r="B33" s="66" t="s">
        <v>88</v>
      </c>
    </row>
    <row r="34" spans="2:2" ht="14.45" customHeight="1" x14ac:dyDescent="0.25">
      <c r="B34" s="67" t="s">
        <v>118</v>
      </c>
    </row>
    <row r="35" spans="2:2" x14ac:dyDescent="0.25">
      <c r="B35" s="70"/>
    </row>
    <row r="36" spans="2:2" ht="14.45" customHeight="1" x14ac:dyDescent="0.25"/>
    <row r="38" spans="2:2" ht="14.45" customHeight="1" x14ac:dyDescent="0.25"/>
    <row r="40" spans="2:2" ht="14.45" customHeight="1" x14ac:dyDescent="0.25"/>
    <row r="42" spans="2:2" ht="14.45" customHeight="1" x14ac:dyDescent="0.25"/>
    <row r="44" spans="2:2" ht="14.45" customHeight="1" x14ac:dyDescent="0.25"/>
    <row r="55" ht="14.45" customHeight="1" x14ac:dyDescent="0.25"/>
    <row r="56" ht="14.45" customHeight="1" x14ac:dyDescent="0.25"/>
    <row r="60" ht="55.5" customHeight="1" x14ac:dyDescent="0.25"/>
    <row r="64" ht="14.45" customHeight="1" x14ac:dyDescent="0.25"/>
    <row r="68" ht="14.45" customHeight="1" x14ac:dyDescent="0.25"/>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6"/>
  <sheetViews>
    <sheetView tabSelected="1" workbookViewId="0">
      <selection activeCell="H34" sqref="H34"/>
    </sheetView>
  </sheetViews>
  <sheetFormatPr baseColWidth="10" defaultRowHeight="15" x14ac:dyDescent="0.25"/>
  <cols>
    <col min="1" max="1" width="3.7109375" customWidth="1"/>
  </cols>
  <sheetData>
    <row r="2" spans="2:9" x14ac:dyDescent="0.25">
      <c r="B2" s="49" t="s">
        <v>76</v>
      </c>
    </row>
    <row r="3" spans="2:9" x14ac:dyDescent="0.25">
      <c r="B3" s="50">
        <v>2016</v>
      </c>
      <c r="C3" s="50">
        <v>2017</v>
      </c>
      <c r="D3" s="50">
        <v>2018</v>
      </c>
      <c r="E3" s="50">
        <v>2019</v>
      </c>
      <c r="F3" s="50">
        <v>2020</v>
      </c>
      <c r="G3" s="50">
        <v>2021</v>
      </c>
      <c r="H3" s="50">
        <v>2022</v>
      </c>
      <c r="I3" s="50">
        <v>2023</v>
      </c>
    </row>
    <row r="4" spans="2:9" x14ac:dyDescent="0.25">
      <c r="B4" s="51">
        <v>578</v>
      </c>
      <c r="C4" s="51">
        <v>640</v>
      </c>
      <c r="D4" s="51">
        <v>693</v>
      </c>
      <c r="E4" s="51">
        <v>645</v>
      </c>
      <c r="F4" s="51">
        <v>659</v>
      </c>
      <c r="G4" s="51">
        <v>719</v>
      </c>
      <c r="H4" s="51">
        <v>872</v>
      </c>
      <c r="I4" s="51">
        <v>1077</v>
      </c>
    </row>
    <row r="5" spans="2:9" x14ac:dyDescent="0.25">
      <c r="B5" s="27" t="s">
        <v>32</v>
      </c>
    </row>
    <row r="6" spans="2:9" x14ac:dyDescent="0.25">
      <c r="B6" s="27" t="s">
        <v>31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Fig 1</vt:lpstr>
      <vt:lpstr>Fig 2</vt:lpstr>
      <vt:lpstr>Fig 3</vt:lpstr>
      <vt:lpstr>Fig 4</vt:lpstr>
      <vt:lpstr>Fig 5</vt:lpstr>
      <vt:lpstr>Fig 6</vt:lpstr>
      <vt:lpstr>Fig 7</vt:lpstr>
      <vt:lpstr>Données complémtentaires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RAZAFINDRANOVONA Tiaray</dc:creator>
  <cp:lastModifiedBy>PORTELA Mickael</cp:lastModifiedBy>
  <dcterms:created xsi:type="dcterms:W3CDTF">2020-07-27T08:44:26Z</dcterms:created>
  <dcterms:modified xsi:type="dcterms:W3CDTF">2024-07-18T10:02:49Z</dcterms:modified>
</cp:coreProperties>
</file>